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BudgetDocument\2016BudgetDocument\2016-18Initial_PostSession\Chapter780_Spreadsheets\"/>
    </mc:Choice>
  </mc:AlternateContent>
  <bookViews>
    <workbookView xWindow="480" yWindow="105" windowWidth="27795" windowHeight="14115" tabRatio="462"/>
  </bookViews>
  <sheets>
    <sheet name="Chapter780_2016_CapitalTotals" sheetId="1" r:id="rId1"/>
    <sheet name="Chapter780_2016_CapitalChanges" sheetId="2" r:id="rId2"/>
    <sheet name="Lookups" sheetId="5" state="hidden" r:id="rId3"/>
    <sheet name="Agencies" sheetId="4" state="hidden" r:id="rId4"/>
    <sheet name="SecAreas" sheetId="3" state="hidden" r:id="rId5"/>
  </sheets>
  <definedNames>
    <definedName name="_xlnm._FilterDatabase" localSheetId="1" hidden="1">Chapter780_2016_CapitalChanges!$A$4:$T$81</definedName>
    <definedName name="_xlnm._FilterDatabase" localSheetId="0" hidden="1">Chapter780_2016_CapitalTotals!$A$4:$N$56</definedName>
    <definedName name="AgencyList">Agencies!$A$2:$D$291</definedName>
    <definedName name="PB_ChangeType">Lookups!$F$2:$G$3</definedName>
    <definedName name="SecAreas">SecAreas!$A$2:$C$18</definedName>
    <definedName name="SessionChapter">Lookups!$A$2:$C$4</definedName>
  </definedNames>
  <calcPr calcId="152511"/>
</workbook>
</file>

<file path=xl/calcChain.xml><?xml version="1.0" encoding="utf-8"?>
<calcChain xmlns="http://schemas.openxmlformats.org/spreadsheetml/2006/main">
  <c r="N71" i="1" l="1"/>
  <c r="N70" i="1"/>
  <c r="N69" i="1"/>
  <c r="N68" i="1"/>
  <c r="N67" i="1"/>
  <c r="N66" i="1"/>
  <c r="N65" i="1"/>
  <c r="N64" i="1"/>
  <c r="N63" i="1"/>
  <c r="N60" i="1"/>
  <c r="M71" i="1"/>
  <c r="M70" i="1"/>
  <c r="M69" i="1"/>
  <c r="M68" i="1"/>
  <c r="M67" i="1"/>
  <c r="M66" i="1"/>
  <c r="M65" i="1"/>
  <c r="M64" i="1"/>
  <c r="M63" i="1"/>
  <c r="M60" i="1"/>
  <c r="T97" i="2"/>
  <c r="T96" i="2"/>
  <c r="T95" i="2"/>
  <c r="T94" i="2"/>
  <c r="T93" i="2"/>
  <c r="T92" i="2"/>
  <c r="T91" i="2"/>
  <c r="T90" i="2"/>
  <c r="T89" i="2"/>
  <c r="T86" i="2"/>
  <c r="S97" i="2"/>
  <c r="S96" i="2"/>
  <c r="S95" i="2"/>
  <c r="S94" i="2"/>
  <c r="S93" i="2"/>
  <c r="S92" i="2"/>
  <c r="S91" i="2"/>
  <c r="S90" i="2"/>
  <c r="S89" i="2"/>
  <c r="S86" i="2"/>
  <c r="M58" i="1" l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T84" i="2"/>
  <c r="S84" i="2"/>
  <c r="P15" i="2"/>
  <c r="P14" i="2"/>
  <c r="P81" i="2"/>
  <c r="P54" i="2"/>
  <c r="P19" i="2"/>
  <c r="P18" i="2"/>
  <c r="P64" i="2"/>
  <c r="P63" i="2"/>
  <c r="P30" i="2"/>
  <c r="P40" i="2"/>
  <c r="P80" i="2"/>
  <c r="P79" i="2"/>
  <c r="P78" i="2"/>
  <c r="P77" i="2"/>
  <c r="P35" i="2"/>
  <c r="P34" i="2"/>
  <c r="P37" i="2"/>
  <c r="P36" i="2"/>
  <c r="P52" i="2"/>
  <c r="P6" i="2"/>
  <c r="P5" i="2"/>
  <c r="P39" i="2"/>
  <c r="P38" i="2"/>
  <c r="P28" i="2"/>
  <c r="P27" i="2"/>
  <c r="P58" i="2"/>
  <c r="P57" i="2"/>
  <c r="P17" i="2"/>
  <c r="P24" i="2"/>
  <c r="P23" i="2"/>
  <c r="P26" i="2"/>
  <c r="P22" i="2"/>
  <c r="P21" i="2"/>
  <c r="P33" i="2"/>
  <c r="P31" i="2"/>
  <c r="P11" i="2"/>
  <c r="P25" i="2"/>
  <c r="P10" i="2"/>
  <c r="P9" i="2"/>
  <c r="P8" i="2"/>
  <c r="P51" i="2"/>
  <c r="P53" i="2"/>
  <c r="P13" i="2"/>
  <c r="P12" i="2"/>
  <c r="P29" i="2"/>
  <c r="P32" i="2"/>
  <c r="P50" i="2"/>
  <c r="P61" i="2"/>
  <c r="P60" i="2"/>
  <c r="P49" i="2"/>
  <c r="P48" i="2"/>
  <c r="P47" i="2"/>
  <c r="P46" i="2"/>
  <c r="P45" i="2"/>
  <c r="P44" i="2"/>
  <c r="P43" i="2"/>
  <c r="P76" i="2"/>
  <c r="P75" i="2"/>
  <c r="P74" i="2"/>
  <c r="P73" i="2"/>
  <c r="P72" i="2"/>
  <c r="P71" i="2"/>
  <c r="P70" i="2"/>
  <c r="P69" i="2"/>
  <c r="P16" i="2"/>
  <c r="P68" i="2"/>
  <c r="P67" i="2"/>
  <c r="P66" i="2"/>
  <c r="P65" i="2"/>
  <c r="P59" i="2"/>
  <c r="P56" i="2"/>
  <c r="P55" i="2"/>
  <c r="P7" i="2"/>
  <c r="P62" i="2"/>
  <c r="P42" i="2"/>
  <c r="P41" i="2"/>
  <c r="P20" i="2"/>
  <c r="N15" i="2"/>
  <c r="M15" i="2"/>
  <c r="N14" i="2"/>
  <c r="M14" i="2"/>
  <c r="N81" i="2"/>
  <c r="M81" i="2"/>
  <c r="N54" i="2"/>
  <c r="M54" i="2"/>
  <c r="N19" i="2"/>
  <c r="M19" i="2"/>
  <c r="N18" i="2"/>
  <c r="M18" i="2"/>
  <c r="N64" i="2"/>
  <c r="M64" i="2"/>
  <c r="N63" i="2"/>
  <c r="M63" i="2"/>
  <c r="N30" i="2"/>
  <c r="M30" i="2"/>
  <c r="N40" i="2"/>
  <c r="M40" i="2"/>
  <c r="N80" i="2"/>
  <c r="M80" i="2"/>
  <c r="N79" i="2"/>
  <c r="M79" i="2"/>
  <c r="N78" i="2"/>
  <c r="M78" i="2"/>
  <c r="N77" i="2"/>
  <c r="M77" i="2"/>
  <c r="N35" i="2"/>
  <c r="M35" i="2"/>
  <c r="N34" i="2"/>
  <c r="M34" i="2"/>
  <c r="N37" i="2"/>
  <c r="M37" i="2"/>
  <c r="N36" i="2"/>
  <c r="M36" i="2"/>
  <c r="N52" i="2"/>
  <c r="M52" i="2"/>
  <c r="N6" i="2"/>
  <c r="M6" i="2"/>
  <c r="N5" i="2"/>
  <c r="M5" i="2"/>
  <c r="N39" i="2"/>
  <c r="M39" i="2"/>
  <c r="N38" i="2"/>
  <c r="M38" i="2"/>
  <c r="N28" i="2"/>
  <c r="M28" i="2"/>
  <c r="N27" i="2"/>
  <c r="M27" i="2"/>
  <c r="N58" i="2"/>
  <c r="M58" i="2"/>
  <c r="N57" i="2"/>
  <c r="M57" i="2"/>
  <c r="N17" i="2"/>
  <c r="M17" i="2"/>
  <c r="N24" i="2"/>
  <c r="M24" i="2"/>
  <c r="N23" i="2"/>
  <c r="M23" i="2"/>
  <c r="N26" i="2"/>
  <c r="M26" i="2"/>
  <c r="N22" i="2"/>
  <c r="M22" i="2"/>
  <c r="N21" i="2"/>
  <c r="M21" i="2"/>
  <c r="N33" i="2"/>
  <c r="M33" i="2"/>
  <c r="N31" i="2"/>
  <c r="M31" i="2"/>
  <c r="N11" i="2"/>
  <c r="M11" i="2"/>
  <c r="N25" i="2"/>
  <c r="M25" i="2"/>
  <c r="N10" i="2"/>
  <c r="M10" i="2"/>
  <c r="N9" i="2"/>
  <c r="M9" i="2"/>
  <c r="N8" i="2"/>
  <c r="M8" i="2"/>
  <c r="N51" i="2"/>
  <c r="M51" i="2"/>
  <c r="N53" i="2"/>
  <c r="M53" i="2"/>
  <c r="N13" i="2"/>
  <c r="M13" i="2"/>
  <c r="N12" i="2"/>
  <c r="M12" i="2"/>
  <c r="N29" i="2"/>
  <c r="M29" i="2"/>
  <c r="N32" i="2"/>
  <c r="M32" i="2"/>
  <c r="N50" i="2"/>
  <c r="M50" i="2"/>
  <c r="N61" i="2"/>
  <c r="M61" i="2"/>
  <c r="N60" i="2"/>
  <c r="M60" i="2"/>
  <c r="N49" i="2"/>
  <c r="M49" i="2"/>
  <c r="N48" i="2"/>
  <c r="M48" i="2"/>
  <c r="N47" i="2"/>
  <c r="M47" i="2"/>
  <c r="N46" i="2"/>
  <c r="M46" i="2"/>
  <c r="N45" i="2"/>
  <c r="M45" i="2"/>
  <c r="N44" i="2"/>
  <c r="M44" i="2"/>
  <c r="N43" i="2"/>
  <c r="M43" i="2"/>
  <c r="N76" i="2"/>
  <c r="M76" i="2"/>
  <c r="N75" i="2"/>
  <c r="M75" i="2"/>
  <c r="N74" i="2"/>
  <c r="M74" i="2"/>
  <c r="N73" i="2"/>
  <c r="M73" i="2"/>
  <c r="N72" i="2"/>
  <c r="M72" i="2"/>
  <c r="N71" i="2"/>
  <c r="M71" i="2"/>
  <c r="N70" i="2"/>
  <c r="M70" i="2"/>
  <c r="N69" i="2"/>
  <c r="M69" i="2"/>
  <c r="N16" i="2"/>
  <c r="M16" i="2"/>
  <c r="N68" i="2"/>
  <c r="M68" i="2"/>
  <c r="N67" i="2"/>
  <c r="M67" i="2"/>
  <c r="N66" i="2"/>
  <c r="M66" i="2"/>
  <c r="N65" i="2"/>
  <c r="M65" i="2"/>
  <c r="N59" i="2"/>
  <c r="M59" i="2"/>
  <c r="N56" i="2"/>
  <c r="M56" i="2"/>
  <c r="N55" i="2"/>
  <c r="M55" i="2"/>
  <c r="N7" i="2"/>
  <c r="M7" i="2"/>
  <c r="N62" i="2"/>
  <c r="M62" i="2"/>
  <c r="N42" i="2"/>
  <c r="M42" i="2"/>
  <c r="N41" i="2"/>
  <c r="M41" i="2"/>
  <c r="N20" i="2"/>
  <c r="M20" i="2"/>
  <c r="E15" i="2"/>
  <c r="E14" i="2"/>
  <c r="E81" i="2"/>
  <c r="E54" i="2"/>
  <c r="E19" i="2"/>
  <c r="E18" i="2"/>
  <c r="E64" i="2"/>
  <c r="E63" i="2"/>
  <c r="E30" i="2"/>
  <c r="E40" i="2"/>
  <c r="E80" i="2"/>
  <c r="E79" i="2"/>
  <c r="E78" i="2"/>
  <c r="E77" i="2"/>
  <c r="E35" i="2"/>
  <c r="E34" i="2"/>
  <c r="E37" i="2"/>
  <c r="E36" i="2"/>
  <c r="E52" i="2"/>
  <c r="E6" i="2"/>
  <c r="E5" i="2"/>
  <c r="E39" i="2"/>
  <c r="E38" i="2"/>
  <c r="E28" i="2"/>
  <c r="E27" i="2"/>
  <c r="E58" i="2"/>
  <c r="E57" i="2"/>
  <c r="E17" i="2"/>
  <c r="E24" i="2"/>
  <c r="E23" i="2"/>
  <c r="E26" i="2"/>
  <c r="E22" i="2"/>
  <c r="E21" i="2"/>
  <c r="E33" i="2"/>
  <c r="E31" i="2"/>
  <c r="E11" i="2"/>
  <c r="E25" i="2"/>
  <c r="E10" i="2"/>
  <c r="E9" i="2"/>
  <c r="E8" i="2"/>
  <c r="E51" i="2"/>
  <c r="E53" i="2"/>
  <c r="E13" i="2"/>
  <c r="E12" i="2"/>
  <c r="E29" i="2"/>
  <c r="E32" i="2"/>
  <c r="E50" i="2"/>
  <c r="E61" i="2"/>
  <c r="E60" i="2"/>
  <c r="E49" i="2"/>
  <c r="E48" i="2"/>
  <c r="E47" i="2"/>
  <c r="E46" i="2"/>
  <c r="E45" i="2"/>
  <c r="E44" i="2"/>
  <c r="E43" i="2"/>
  <c r="E76" i="2"/>
  <c r="E75" i="2"/>
  <c r="E74" i="2"/>
  <c r="E73" i="2"/>
  <c r="E72" i="2"/>
  <c r="E71" i="2"/>
  <c r="E70" i="2"/>
  <c r="E69" i="2"/>
  <c r="E16" i="2"/>
  <c r="E68" i="2"/>
  <c r="E67" i="2"/>
  <c r="E66" i="2"/>
  <c r="E65" i="2"/>
  <c r="E59" i="2"/>
  <c r="E56" i="2"/>
  <c r="E55" i="2"/>
  <c r="E7" i="2"/>
  <c r="E62" i="2"/>
  <c r="E42" i="2"/>
  <c r="E41" i="2"/>
  <c r="E20" i="2"/>
  <c r="C15" i="2"/>
  <c r="C14" i="2"/>
  <c r="C81" i="2"/>
  <c r="C54" i="2"/>
  <c r="C19" i="2"/>
  <c r="C18" i="2"/>
  <c r="C64" i="2"/>
  <c r="C63" i="2"/>
  <c r="C30" i="2"/>
  <c r="C40" i="2"/>
  <c r="C80" i="2"/>
  <c r="C79" i="2"/>
  <c r="C78" i="2"/>
  <c r="C77" i="2"/>
  <c r="C35" i="2"/>
  <c r="C34" i="2"/>
  <c r="C37" i="2"/>
  <c r="C36" i="2"/>
  <c r="C52" i="2"/>
  <c r="C6" i="2"/>
  <c r="C5" i="2"/>
  <c r="C39" i="2"/>
  <c r="C38" i="2"/>
  <c r="C28" i="2"/>
  <c r="C27" i="2"/>
  <c r="C58" i="2"/>
  <c r="C57" i="2"/>
  <c r="C17" i="2"/>
  <c r="C24" i="2"/>
  <c r="C23" i="2"/>
  <c r="C26" i="2"/>
  <c r="C22" i="2"/>
  <c r="C21" i="2"/>
  <c r="C33" i="2"/>
  <c r="C31" i="2"/>
  <c r="C11" i="2"/>
  <c r="C25" i="2"/>
  <c r="C10" i="2"/>
  <c r="C9" i="2"/>
  <c r="C8" i="2"/>
  <c r="C51" i="2"/>
  <c r="C53" i="2"/>
  <c r="C13" i="2"/>
  <c r="C12" i="2"/>
  <c r="C29" i="2"/>
  <c r="C32" i="2"/>
  <c r="C50" i="2"/>
  <c r="C61" i="2"/>
  <c r="C60" i="2"/>
  <c r="C49" i="2"/>
  <c r="C48" i="2"/>
  <c r="C47" i="2"/>
  <c r="C46" i="2"/>
  <c r="C45" i="2"/>
  <c r="C44" i="2"/>
  <c r="C43" i="2"/>
  <c r="C76" i="2"/>
  <c r="C75" i="2"/>
  <c r="C74" i="2"/>
  <c r="C73" i="2"/>
  <c r="C72" i="2"/>
  <c r="C71" i="2"/>
  <c r="C70" i="2"/>
  <c r="C69" i="2"/>
  <c r="C16" i="2"/>
  <c r="C68" i="2"/>
  <c r="C67" i="2"/>
  <c r="C66" i="2"/>
  <c r="C65" i="2"/>
  <c r="C59" i="2"/>
  <c r="C56" i="2"/>
  <c r="C55" i="2"/>
  <c r="C7" i="2"/>
  <c r="C62" i="2"/>
  <c r="C42" i="2"/>
  <c r="C41" i="2"/>
  <c r="C20" i="2"/>
  <c r="N58" i="1" l="1"/>
</calcChain>
</file>

<file path=xl/sharedStrings.xml><?xml version="1.0" encoding="utf-8"?>
<sst xmlns="http://schemas.openxmlformats.org/spreadsheetml/2006/main" count="1516" uniqueCount="479">
  <si>
    <t>Secretarial Area Name</t>
  </si>
  <si>
    <t>Secretarial Area Code</t>
  </si>
  <si>
    <t>Sec Area Sort</t>
  </si>
  <si>
    <t>Agency Code</t>
  </si>
  <si>
    <t>Agy Sort</t>
  </si>
  <si>
    <t>Agency Name</t>
  </si>
  <si>
    <t>Project Code</t>
  </si>
  <si>
    <t>Project Title</t>
  </si>
  <si>
    <t>Fund Group</t>
  </si>
  <si>
    <t>Fund Group Title</t>
  </si>
  <si>
    <t>Fund Detail</t>
  </si>
  <si>
    <t>Fund Detail Title</t>
  </si>
  <si>
    <t>Agriculture and Forestry</t>
  </si>
  <si>
    <t>Department of Forestry</t>
  </si>
  <si>
    <t>02</t>
  </si>
  <si>
    <t>Special</t>
  </si>
  <si>
    <t>0200</t>
  </si>
  <si>
    <t>Education</t>
  </si>
  <si>
    <t>Christopher Newport University</t>
  </si>
  <si>
    <t>03</t>
  </si>
  <si>
    <t>Higher Education Operating</t>
  </si>
  <si>
    <t>0306</t>
  </si>
  <si>
    <t>Auxiliary Enterprise</t>
  </si>
  <si>
    <t>08</t>
  </si>
  <si>
    <t>Debt Service ( Bond Proceeds)</t>
  </si>
  <si>
    <t>0815</t>
  </si>
  <si>
    <t>9(D) Debt Service - Construction Costs ( Bond Proceeds)</t>
  </si>
  <si>
    <t>0813</t>
  </si>
  <si>
    <t>9(C) Debt Service - Construction Costs ( Bond Proceeds)</t>
  </si>
  <si>
    <t>The College of William and Mary in Virginia</t>
  </si>
  <si>
    <t>George Mason University</t>
  </si>
  <si>
    <t>0300</t>
  </si>
  <si>
    <t>James Madison University</t>
  </si>
  <si>
    <t>Blanket Property Acquisition</t>
  </si>
  <si>
    <t>01</t>
  </si>
  <si>
    <t>General</t>
  </si>
  <si>
    <t>0100</t>
  </si>
  <si>
    <t>General Fund</t>
  </si>
  <si>
    <t>0817</t>
  </si>
  <si>
    <t>Vcba 21St Century Program-Construction Cost ( Bond Proceeds)</t>
  </si>
  <si>
    <t>Longwood University</t>
  </si>
  <si>
    <t>0302</t>
  </si>
  <si>
    <t>Foundation/Other Grants/Contracts</t>
  </si>
  <si>
    <t>Norfolk State University</t>
  </si>
  <si>
    <t>Old Dominion University</t>
  </si>
  <si>
    <t>Radford University</t>
  </si>
  <si>
    <t>Maintenance Reserve</t>
  </si>
  <si>
    <t>University of Mary Washington</t>
  </si>
  <si>
    <t>University of Virginia</t>
  </si>
  <si>
    <t>GENERAL FUND</t>
  </si>
  <si>
    <t>Virginia Commonwealth University</t>
  </si>
  <si>
    <t>Virginia Community College System</t>
  </si>
  <si>
    <t>Virginia Military Institute</t>
  </si>
  <si>
    <t>Virginia Polytechnic Institute and State University</t>
  </si>
  <si>
    <t>Frontier Culture Museum of Virginia</t>
  </si>
  <si>
    <t>Gunston Hall</t>
  </si>
  <si>
    <t>Natural Resources</t>
  </si>
  <si>
    <t>Department of Conservation and Recreation</t>
  </si>
  <si>
    <t>0265</t>
  </si>
  <si>
    <t>State Park Acquisition And Development Fund</t>
  </si>
  <si>
    <t>0820</t>
  </si>
  <si>
    <t>Vpba Projects ( Bond Proceeds)</t>
  </si>
  <si>
    <t>Department of Game and Inland Fisheries</t>
  </si>
  <si>
    <t>Improve Wildlife Management Areas</t>
  </si>
  <si>
    <t>09</t>
  </si>
  <si>
    <t>Dedicated Special Revenue</t>
  </si>
  <si>
    <t>0900</t>
  </si>
  <si>
    <t>0902</t>
  </si>
  <si>
    <t>Motorboat And Water Safety Fund</t>
  </si>
  <si>
    <t>10</t>
  </si>
  <si>
    <t>Federal Trust</t>
  </si>
  <si>
    <t>1000</t>
  </si>
  <si>
    <t>Acquire Additional Land</t>
  </si>
  <si>
    <t>Repair and Upgrade Dams to Comply with the Dam Safety Act</t>
  </si>
  <si>
    <t>Improve Boating Access</t>
  </si>
  <si>
    <t>Public Safety and Homeland Security</t>
  </si>
  <si>
    <t>Department of Corrections</t>
  </si>
  <si>
    <t>Department of Military Affairs</t>
  </si>
  <si>
    <t>Department of State Police</t>
  </si>
  <si>
    <t>Transportation</t>
  </si>
  <si>
    <t>Department of Motor Vehicles</t>
  </si>
  <si>
    <t>04</t>
  </si>
  <si>
    <t>Commonwealth Transportation</t>
  </si>
  <si>
    <t>0410</t>
  </si>
  <si>
    <t>Highway Maintenance And Operating Fund</t>
  </si>
  <si>
    <t>0454</t>
  </si>
  <si>
    <t>Motor Vehicle Special Fund</t>
  </si>
  <si>
    <t>Department of Transportation</t>
  </si>
  <si>
    <t>0472</t>
  </si>
  <si>
    <t>Highway Construction Fund</t>
  </si>
  <si>
    <t>Acquire, Design, Construct and Renovate Agency Facilities</t>
  </si>
  <si>
    <t>Virginia Port Authority</t>
  </si>
  <si>
    <t>Veterans and Defense Affairs</t>
  </si>
  <si>
    <t>Department of Veterans Services</t>
  </si>
  <si>
    <t>Central Appropriations</t>
  </si>
  <si>
    <t>Central Capital Outlay</t>
  </si>
  <si>
    <t>Central Maintenance Reserve</t>
  </si>
  <si>
    <t>0800</t>
  </si>
  <si>
    <t>Central Reserve for Capital Equipment Funding</t>
  </si>
  <si>
    <t>Capital Outlay Project Pool</t>
  </si>
  <si>
    <t>DEBT SERVICE ( Bond Proceeds)</t>
  </si>
  <si>
    <t>Detail Planning for Capital Projects</t>
  </si>
  <si>
    <t>Comprehensive Capital Outlay Program</t>
  </si>
  <si>
    <t>Budget Round</t>
  </si>
  <si>
    <t>Amended Bill</t>
  </si>
  <si>
    <t>Initial Bill</t>
  </si>
  <si>
    <t>Acquire property</t>
  </si>
  <si>
    <t>Acquire additional land</t>
  </si>
  <si>
    <t>Repair and upgrade dams to comply with the Dam Safety Act</t>
  </si>
  <si>
    <t>Improve boating access</t>
  </si>
  <si>
    <t>Acquire, Design, Construct and Renovate Facilities at the Central Office</t>
  </si>
  <si>
    <t>B. General Assembly Amendment</t>
  </si>
  <si>
    <t>Session</t>
  </si>
  <si>
    <t>Change Type</t>
  </si>
  <si>
    <t>Total (Filtered/Visible Rows):</t>
  </si>
  <si>
    <t>Sec Area Code</t>
  </si>
  <si>
    <t>Sec Area</t>
  </si>
  <si>
    <t>Executive Offices</t>
  </si>
  <si>
    <t>Health &amp; Human Resources</t>
  </si>
  <si>
    <t>Legislative Department</t>
  </si>
  <si>
    <t>Judicial Department</t>
  </si>
  <si>
    <t>Independent Agencies</t>
  </si>
  <si>
    <t>Administration</t>
  </si>
  <si>
    <t>Finance</t>
  </si>
  <si>
    <t>Commerce and Trade</t>
  </si>
  <si>
    <t>Nonstate Entities</t>
  </si>
  <si>
    <t>Technology</t>
  </si>
  <si>
    <t>Agcy Cd</t>
  </si>
  <si>
    <t>Budget Bill Order</t>
  </si>
  <si>
    <t>Sec Area Cd</t>
  </si>
  <si>
    <t>Senate of Virginia</t>
  </si>
  <si>
    <t>House of Delegates</t>
  </si>
  <si>
    <t>Legislative Department Reversion Clearing Account</t>
  </si>
  <si>
    <t>Magistrate System</t>
  </si>
  <si>
    <t>Judicial Department Reversion Clearing Account</t>
  </si>
  <si>
    <t>Virginia Commission on Intergovernmental Cooperation</t>
  </si>
  <si>
    <t>Division of Legislative Services</t>
  </si>
  <si>
    <t>Virginia Code Commission</t>
  </si>
  <si>
    <t>Division of Legislative Automated Systems</t>
  </si>
  <si>
    <t>Joint Legislative Audit and Review Commission</t>
  </si>
  <si>
    <t>Supreme Court</t>
  </si>
  <si>
    <t>Judicial Inquiry and Review Commission</t>
  </si>
  <si>
    <t>Circuit Courts</t>
  </si>
  <si>
    <t>General District Courts</t>
  </si>
  <si>
    <t>Juvenile and Domestic Relations District Courts</t>
  </si>
  <si>
    <t>Combined District Courts</t>
  </si>
  <si>
    <t>Virginia State Bar</t>
  </si>
  <si>
    <t>Virginia Coal and Energy Commission</t>
  </si>
  <si>
    <t>Lieutenant Governor</t>
  </si>
  <si>
    <t>Office of the Governor</t>
  </si>
  <si>
    <t>Department of Planning and Budget</t>
  </si>
  <si>
    <t>Court of Appeals of Virginia</t>
  </si>
  <si>
    <t>Department of Emergency Management</t>
  </si>
  <si>
    <t>Virginia Veterans Care Center</t>
  </si>
  <si>
    <t>Department of Human Resource Management</t>
  </si>
  <si>
    <t>Department of Elections</t>
  </si>
  <si>
    <t>Auditor of Public Accounts</t>
  </si>
  <si>
    <t>Virginia Information Technologies Agency</t>
  </si>
  <si>
    <t>Department of Criminal Justice Services</t>
  </si>
  <si>
    <t>Attorney General and Department of Law</t>
  </si>
  <si>
    <t>Virginia State Crime Commission</t>
  </si>
  <si>
    <t>Division of Debt Collection</t>
  </si>
  <si>
    <t>Commissioners for the Promotion of Uniformity of Legislation in the United States</t>
  </si>
  <si>
    <t>The Science Museum of Virginia</t>
  </si>
  <si>
    <t>Office of the State Inspector General</t>
  </si>
  <si>
    <t>Virginia Commission for the Arts</t>
  </si>
  <si>
    <t>Administration of Health Insurance</t>
  </si>
  <si>
    <t>Department of Accounts</t>
  </si>
  <si>
    <t>Department of the Treasury</t>
  </si>
  <si>
    <t>Treasury Board</t>
  </si>
  <si>
    <t>Compensation Board</t>
  </si>
  <si>
    <t>Virginia Retirement System</t>
  </si>
  <si>
    <t>Virginia Criminal Sentencing Commission</t>
  </si>
  <si>
    <t>Department of Taxation</t>
  </si>
  <si>
    <t>Department of Accounts Transfer Payments</t>
  </si>
  <si>
    <t>Department of Housing and Community Development</t>
  </si>
  <si>
    <t>Secretary of the Commonwealth</t>
  </si>
  <si>
    <t>State Corporation Commission</t>
  </si>
  <si>
    <t>Virginia Lottery</t>
  </si>
  <si>
    <t>Virginia College Savings Plan</t>
  </si>
  <si>
    <t>Secretary of Administration</t>
  </si>
  <si>
    <t>Department of Labor and Industry</t>
  </si>
  <si>
    <t>Virginia Employment Commission</t>
  </si>
  <si>
    <t>Secretary of Natural Resources</t>
  </si>
  <si>
    <t>Secretary of Technology</t>
  </si>
  <si>
    <t>Secretary of Education</t>
  </si>
  <si>
    <t>Secretary of Transportation</t>
  </si>
  <si>
    <t>Secretary of Public Safety and Homeland Security</t>
  </si>
  <si>
    <t>Secretary of Health and Human Resources</t>
  </si>
  <si>
    <t>Secretary of Finance</t>
  </si>
  <si>
    <t>Virginia Workers' Compensation Commission</t>
  </si>
  <si>
    <t>Secretary of Commerce and Trade</t>
  </si>
  <si>
    <t>Secretary of Agriculture and Forestry</t>
  </si>
  <si>
    <t>Department of General Services</t>
  </si>
  <si>
    <t>Direct Aid to Public Education</t>
  </si>
  <si>
    <t>Children's Services Act</t>
  </si>
  <si>
    <t>Department of Education, Central Office Operations</t>
  </si>
  <si>
    <t>The Library Of Virginia</t>
  </si>
  <si>
    <t>Wilson Workforce and Rehabilitation Center</t>
  </si>
  <si>
    <t>University of Virginia Medical Center</t>
  </si>
  <si>
    <t>Virginia State University</t>
  </si>
  <si>
    <t>Virginia School for the Deaf and the Blind</t>
  </si>
  <si>
    <t>Department of Professional and Occupational Regulation</t>
  </si>
  <si>
    <t>Department of Health Professions</t>
  </si>
  <si>
    <t>Board of Accountancy</t>
  </si>
  <si>
    <t>Virginia Cooperative Extension and Agricultural Experiment Station</t>
  </si>
  <si>
    <t>Board of Bar Examiners</t>
  </si>
  <si>
    <t>Cooperative Extension and Agricultural Research Services</t>
  </si>
  <si>
    <t>Virginia Museum of Fine Arts</t>
  </si>
  <si>
    <t>Richard Bland College</t>
  </si>
  <si>
    <t>State Council of Higher Education for Virginia</t>
  </si>
  <si>
    <t>University of Virginia's College at Wise</t>
  </si>
  <si>
    <t>Virginia Community College System-Central Office</t>
  </si>
  <si>
    <t>Department for Aging and Rehabilitative Services</t>
  </si>
  <si>
    <t>Virginia Rehabilitation Center for the Blind and Vision Impaired</t>
  </si>
  <si>
    <t>Virginia Institute of Marine Science</t>
  </si>
  <si>
    <t>Eastern Virginia Medical School</t>
  </si>
  <si>
    <t>New River Community College</t>
  </si>
  <si>
    <t>Southside Virginia Community College</t>
  </si>
  <si>
    <t>Paul D. Camp Community College</t>
  </si>
  <si>
    <t xml:space="preserve">Rappahannock Community College </t>
  </si>
  <si>
    <t>Danville Community College</t>
  </si>
  <si>
    <t>Northern Virginia Community College</t>
  </si>
  <si>
    <t>Piedmont Virginia Community College</t>
  </si>
  <si>
    <t>J. Sargeant Reynolds Community College</t>
  </si>
  <si>
    <t>Eastern Shore Community College</t>
  </si>
  <si>
    <t>Patrick Henry Community College</t>
  </si>
  <si>
    <t>Virginia Western Community College</t>
  </si>
  <si>
    <t>Dabney S. Lancaster Community College</t>
  </si>
  <si>
    <t>Wytheville Community College</t>
  </si>
  <si>
    <t>John Tyler Community College</t>
  </si>
  <si>
    <t>Blue Ridge Community College</t>
  </si>
  <si>
    <t>Central Virginia Community College</t>
  </si>
  <si>
    <t>Thomas Nelson Community College</t>
  </si>
  <si>
    <t>Southwest Virginia Community College</t>
  </si>
  <si>
    <t>Tidewater Community College</t>
  </si>
  <si>
    <t>Virginia Highlands Community College</t>
  </si>
  <si>
    <t xml:space="preserve">Germanna Community College </t>
  </si>
  <si>
    <t>Lord Fairfax Community College</t>
  </si>
  <si>
    <t>Mountain Empire Community College</t>
  </si>
  <si>
    <t>Department of Agriculture and Consumer Services</t>
  </si>
  <si>
    <t>Agricultural Council</t>
  </si>
  <si>
    <t>Virginia Economic Development Partnership</t>
  </si>
  <si>
    <t>Virginia National Defense Industrial Authority</t>
  </si>
  <si>
    <t>Economic Development Incentive Payments</t>
  </si>
  <si>
    <t>Chippokes Plantation Farm Foundation</t>
  </si>
  <si>
    <t>Virginia Tourism Authority</t>
  </si>
  <si>
    <t>Virginia-Israel Advisory Board</t>
  </si>
  <si>
    <t>Department of Small Business and Supplier Diversity</t>
  </si>
  <si>
    <t>Fort Monroe Authority</t>
  </si>
  <si>
    <t>Jamestown-Yorktown Commemorations</t>
  </si>
  <si>
    <t>Marine Resources Commission</t>
  </si>
  <si>
    <t>Virginia Racing Commission</t>
  </si>
  <si>
    <t>Department of Mines, Minerals and Energy</t>
  </si>
  <si>
    <t>Commission on the Virginia Alcohol Safety Action Program</t>
  </si>
  <si>
    <t>Department of Historic Resources</t>
  </si>
  <si>
    <t>Jamestown-Yorktown Foundation</t>
  </si>
  <si>
    <t>Department of Environmental Quality</t>
  </si>
  <si>
    <t>Secretary of Veterans and Defense Affairs</t>
  </si>
  <si>
    <t>Department of Rail and Public Transportation</t>
  </si>
  <si>
    <t>Motor Vehicle Dealer Board</t>
  </si>
  <si>
    <t>Virginia Commercial Space Flight Authority</t>
  </si>
  <si>
    <t>Department of Motor Vehicles Transfer Payments</t>
  </si>
  <si>
    <t>Department of Health</t>
  </si>
  <si>
    <t>Department of Medical Assistance Services</t>
  </si>
  <si>
    <t>Virginia Board for People with Disabilities</t>
  </si>
  <si>
    <t>Department of Corrections--Central Administration</t>
  </si>
  <si>
    <t>Department for the Blind and Vision Impaired</t>
  </si>
  <si>
    <t>Central State Hospital</t>
  </si>
  <si>
    <t>Eastern State Hospital</t>
  </si>
  <si>
    <t>Southwestern Virginia Mental Health Institute</t>
  </si>
  <si>
    <t>Western State Hospital</t>
  </si>
  <si>
    <t>Central Virginia Training Center</t>
  </si>
  <si>
    <t>Commonwealth Center for Children and Adolescents</t>
  </si>
  <si>
    <t>Powhatan Correctional Center</t>
  </si>
  <si>
    <t>Virginia Correctional Enterprises</t>
  </si>
  <si>
    <t>Virginia Correctional Center for Women</t>
  </si>
  <si>
    <t>Bland Correctional Center</t>
  </si>
  <si>
    <t>James River Correctional Center</t>
  </si>
  <si>
    <t>Department of Behavioral Health and Developmental Services</t>
  </si>
  <si>
    <t>Powhatan Reception &amp; Classification Center</t>
  </si>
  <si>
    <t>Southeastern Virginia Training Center</t>
  </si>
  <si>
    <t>Catawba Hospital</t>
  </si>
  <si>
    <t>Northern Virginia Training Center</t>
  </si>
  <si>
    <t>Southside Virginia Training Center</t>
  </si>
  <si>
    <t>Northern Virginia Mental Health Institute</t>
  </si>
  <si>
    <t>Piedmont Geriatric Hospital</t>
  </si>
  <si>
    <t>Brunswick Correctional Center</t>
  </si>
  <si>
    <t>Sussex One State Prison</t>
  </si>
  <si>
    <t>Sussex Two State Prison</t>
  </si>
  <si>
    <t>Wallens Ridge State Prison</t>
  </si>
  <si>
    <t>St. Brides Correctional Center</t>
  </si>
  <si>
    <t>Southwestern Virginia Training Center</t>
  </si>
  <si>
    <t>Southern Virginia Mental Health Institute</t>
  </si>
  <si>
    <t>Red Onion State Prison</t>
  </si>
  <si>
    <t>Corrections--Employee Relations and Training</t>
  </si>
  <si>
    <t>Fluvanna Correctional Center for Women</t>
  </si>
  <si>
    <t>Mecklenburg Correctional Center</t>
  </si>
  <si>
    <t>Nottoway Correctional Center</t>
  </si>
  <si>
    <t>Marion Correctional Center</t>
  </si>
  <si>
    <t>Hiram Davis Medical Center</t>
  </si>
  <si>
    <t>Buckingham Correctional Center</t>
  </si>
  <si>
    <t>Department for the Deaf and Hard-Of-Hearing</t>
  </si>
  <si>
    <t>Deep Meadow Correctional Center</t>
  </si>
  <si>
    <t>Deerfield Correctional Center</t>
  </si>
  <si>
    <t>Augusta Correctional Center</t>
  </si>
  <si>
    <t>Department of Corrections--Division of Institutions</t>
  </si>
  <si>
    <t>Western Region Correctional Field Units</t>
  </si>
  <si>
    <t>Central Region Correctional Field Units</t>
  </si>
  <si>
    <t>Baskerville Correctional Center</t>
  </si>
  <si>
    <t>Department of Social Services</t>
  </si>
  <si>
    <t>Virginia Parole Board</t>
  </si>
  <si>
    <t>Division of Community Corrections</t>
  </si>
  <si>
    <t>Keen Mountain Correctional Center</t>
  </si>
  <si>
    <t>Greensville Correctional Center</t>
  </si>
  <si>
    <t>Dillwyn Correctional Center</t>
  </si>
  <si>
    <t>Indian Creek Correctional Center</t>
  </si>
  <si>
    <t>Haynesville Correctional Center</t>
  </si>
  <si>
    <t>Coffeewood Correctional Center</t>
  </si>
  <si>
    <t>Lunenburg Correctional Center</t>
  </si>
  <si>
    <t>Pocahontas State Correctional Center</t>
  </si>
  <si>
    <t>Green Rock Correctional Center</t>
  </si>
  <si>
    <t>Department of Juvenile Justice</t>
  </si>
  <si>
    <t>Department of Forensic Science</t>
  </si>
  <si>
    <t>River North Correctional Center</t>
  </si>
  <si>
    <t>Culpeper Correctional Facility for Women</t>
  </si>
  <si>
    <t>Grants to Localities</t>
  </si>
  <si>
    <t>Mental Health Treatment Centers</t>
  </si>
  <si>
    <t>Intellectual Disabilities Training Centers</t>
  </si>
  <si>
    <t>Virginia Center for Behavioral Rehabilitation</t>
  </si>
  <si>
    <t>Department of Corrections--Institutions</t>
  </si>
  <si>
    <t>Capitol Square Preservation Council</t>
  </si>
  <si>
    <t>Virginia Freedom of Information Advisory Council</t>
  </si>
  <si>
    <t>Citizens' Advisory Council on Furnishing and Interpreting the Executive Mansion</t>
  </si>
  <si>
    <t>Virginia Disability Commission</t>
  </si>
  <si>
    <t>Virginia Commission on Youth</t>
  </si>
  <si>
    <t>Virginia Housing Commission</t>
  </si>
  <si>
    <t>Department of Aviation</t>
  </si>
  <si>
    <t>Chesapeake Bay Commission</t>
  </si>
  <si>
    <t>Joint Commission on Health Care</t>
  </si>
  <si>
    <t>Dr. Martin Luther King, Jr. Memorial Commission</t>
  </si>
  <si>
    <t>Joint Commission on Technology and Science</t>
  </si>
  <si>
    <t>Indigent Defense Commission</t>
  </si>
  <si>
    <t>Tobacco Indemnification and Community Revitalization Commission</t>
  </si>
  <si>
    <t>Virginia Foundation for Healthy Youth</t>
  </si>
  <si>
    <t>Brown v. Board of Education Scholarship Committee</t>
  </si>
  <si>
    <t>Virginia Sesquicentennial of the American Civil War Commission</t>
  </si>
  <si>
    <t>Commission on Unemployment Compensation</t>
  </si>
  <si>
    <t>Small Business Commission</t>
  </si>
  <si>
    <t>Commission on Electric Utility Regulation</t>
  </si>
  <si>
    <t>Manufacturing Development Commission</t>
  </si>
  <si>
    <t>Joint Commission on Administrative Rules</t>
  </si>
  <si>
    <t>Virginia Bicentennial of the American War of 1812 Commission</t>
  </si>
  <si>
    <t>Commission on Civics Education</t>
  </si>
  <si>
    <t>Autism Advisory Council</t>
  </si>
  <si>
    <t>World War II 75th Anniversary Commemoration Commission</t>
  </si>
  <si>
    <t>Virginia Conflict of Interest and Ethics Advisory Council</t>
  </si>
  <si>
    <t>Commission for the Commemoration of the Centennial of Women's Right to Vote</t>
  </si>
  <si>
    <t>Joint Commission on Transportation Accountability</t>
  </si>
  <si>
    <t>Commission on Economic Opportunity for Virginians in Aspiring and Diverse Communities</t>
  </si>
  <si>
    <t xml:space="preserve">Institute for Advanced Learning and Research </t>
  </si>
  <si>
    <t>Opportunity Educational Institution</t>
  </si>
  <si>
    <t>Interstate Organization Contributions</t>
  </si>
  <si>
    <t>Sitter &amp; Barfoot Veterans Care Center</t>
  </si>
  <si>
    <t xml:space="preserve">Innovation and Entrepreneurship Investment Authority </t>
  </si>
  <si>
    <t xml:space="preserve">Roanoke Higher Education Authority </t>
  </si>
  <si>
    <t>Southeastern Universities Research Association Doing Business for Jefferson Science Associates, LLC</t>
  </si>
  <si>
    <t>Southern Virginia Higher Education Center</t>
  </si>
  <si>
    <t>New College Institute</t>
  </si>
  <si>
    <t>Virginia College Building Authority</t>
  </si>
  <si>
    <t>Virginia Museum of Natural History</t>
  </si>
  <si>
    <t>Southwest Virginia Higher Education Center</t>
  </si>
  <si>
    <t>9(C) Revenue Bonds</t>
  </si>
  <si>
    <t>9(D) Revenue Bonds</t>
  </si>
  <si>
    <t>Commonwealth's Attorneys' Services Council</t>
  </si>
  <si>
    <t>Department of Fire Programs</t>
  </si>
  <si>
    <t>Division of Capitol Police</t>
  </si>
  <si>
    <t>State Water Commission</t>
  </si>
  <si>
    <t>Virginia Resources Authority</t>
  </si>
  <si>
    <t>State Grants to Nonstate Entities-Nonstate Agencies</t>
  </si>
  <si>
    <t>Council on Virginia's Future</t>
  </si>
  <si>
    <t>Higher Education Research Initiative</t>
  </si>
  <si>
    <t>Appropriation Vetoes</t>
  </si>
  <si>
    <t>Higher Education Cross-Cutting</t>
  </si>
  <si>
    <t>Planned Reversions</t>
  </si>
  <si>
    <t>Treasury Construction Financing</t>
  </si>
  <si>
    <t xml:space="preserve">Department of Treasury - Trust Funds </t>
  </si>
  <si>
    <t xml:space="preserve">Department of Treasury - Statewide Activities  </t>
  </si>
  <si>
    <t>Department of Accounts-Statewide Activities</t>
  </si>
  <si>
    <t>Department of Accounts - City/County Treasurers</t>
  </si>
  <si>
    <t>Department of Alcoholic Beverage Control</t>
  </si>
  <si>
    <t>Chapter</t>
  </si>
  <si>
    <t>Performance Budgeting System Module</t>
  </si>
  <si>
    <t>Caboose Bill</t>
  </si>
  <si>
    <t>Appropriation Act</t>
  </si>
  <si>
    <t>Capital Budget Request</t>
  </si>
  <si>
    <t>General Assembly Adjustment</t>
  </si>
  <si>
    <t>Central Capital - Maintenance Reserve</t>
  </si>
  <si>
    <t>A. Introduced Bill Amendement</t>
  </si>
  <si>
    <t>2016-2018 Biennium Capital</t>
  </si>
  <si>
    <t>Capital Dollar Changes From the 2016 Sessions</t>
  </si>
  <si>
    <t>Chapter  780, 2016 Acts of Assembly</t>
  </si>
  <si>
    <t>Capital Dollar Totals by Project and Fund</t>
  </si>
  <si>
    <t>FY 2017</t>
  </si>
  <si>
    <t>FY 2018</t>
  </si>
  <si>
    <t>Main Reserve Allocation.</t>
  </si>
  <si>
    <t>0474</t>
  </si>
  <si>
    <t>Commonwealth Port Fund</t>
  </si>
  <si>
    <t>Central Capital - Shift Projects to Bond Bill (Equipment)</t>
  </si>
  <si>
    <t>Central Capital - Shift Projects to Bond Bill (Supplements)</t>
  </si>
  <si>
    <t>Central Capital - Remove Planning</t>
  </si>
  <si>
    <t>Central Capital - Shift Veterans Center Project to Bond Bill</t>
  </si>
  <si>
    <t>Equip Correctional Center in Culpeper County</t>
  </si>
  <si>
    <t>Renovate and equip Culpeper Correctional Center</t>
  </si>
  <si>
    <t>Improve Post Infrastructure Phase I, II, and III</t>
  </si>
  <si>
    <t>Construct New Allied Health Professions Building</t>
  </si>
  <si>
    <t>Construct School of Allied Health Professions Building</t>
  </si>
  <si>
    <t>Construct/Renovate Robinson Hall, New Academic and Research Facility and Harris Theater Site</t>
  </si>
  <si>
    <t>Construct Utilities Distribution Infrastructure</t>
  </si>
  <si>
    <t>Exchange Property with the Economic Development Authority of the City of Staunton</t>
  </si>
  <si>
    <t>0280</t>
  </si>
  <si>
    <t>Appropriated Indirect Cost Recoveries</t>
  </si>
  <si>
    <t>Exchange property with the City of Staunton</t>
  </si>
  <si>
    <t>Acquire central office headquarters building</t>
  </si>
  <si>
    <t>0230</t>
  </si>
  <si>
    <t>Corrections Special Reserve Fund</t>
  </si>
  <si>
    <t>Renovate Dormitories</t>
  </si>
  <si>
    <t>Improve Auxilliary Facilities</t>
  </si>
  <si>
    <t>Improve Athletic Facilities</t>
  </si>
  <si>
    <t>Renovate and Upgrade Dormitories</t>
  </si>
  <si>
    <t>Convert Former Humanities and Social Sciences Building into Student Housing</t>
  </si>
  <si>
    <t>Construct Parking Garage, Virginia Western</t>
  </si>
  <si>
    <t>Renovate student health center</t>
  </si>
  <si>
    <t>Construct East Madison Street Parking Garage</t>
  </si>
  <si>
    <t>Remove Parking Garage Project</t>
  </si>
  <si>
    <t>Construct New Parking Deck, Phase I</t>
  </si>
  <si>
    <t>Construct Athletics Facilities</t>
  </si>
  <si>
    <t>Remove Athletic Facilities Project</t>
  </si>
  <si>
    <t>Construct East Campus Parking Deck</t>
  </si>
  <si>
    <t>Acquire South Hill Customer Service Center</t>
  </si>
  <si>
    <t>Relocate Dumfries Motor Carrier Service Center</t>
  </si>
  <si>
    <t>Construct Contemplative Sciences Center</t>
  </si>
  <si>
    <t>Construct Anheuser-Busch Coastal Research Center, Phase II</t>
  </si>
  <si>
    <t>Acquisition of land for State Parks</t>
  </si>
  <si>
    <t>Install generators in regional laboratories</t>
  </si>
  <si>
    <t>Defer New Funding</t>
  </si>
  <si>
    <t xml:space="preserve"> Exchange parcels of land with City of Staunton</t>
  </si>
  <si>
    <t>0901</t>
  </si>
  <si>
    <t>Armory Control Board Fund</t>
  </si>
  <si>
    <t xml:space="preserve">Construct new water lines </t>
  </si>
  <si>
    <t>Provide funding for new water lines</t>
  </si>
  <si>
    <t>Replace Heating, Ventilation, Air-Conditioning and Controls in M. T. Carter Building</t>
  </si>
  <si>
    <t>Defer New Project</t>
  </si>
  <si>
    <t>2016 Session Capital Construction Pool</t>
  </si>
  <si>
    <t>HIGHER EDUCATION OPERATING</t>
  </si>
  <si>
    <t>Central Capital - Shift Projects to Bond Bill</t>
  </si>
  <si>
    <t>Acquisition of land for Natural Area Preserves</t>
  </si>
  <si>
    <t>Construct School of Engineering Research Expansion</t>
  </si>
  <si>
    <t>Enhance Norfolk International Terminals</t>
  </si>
  <si>
    <t>Remove Bonds</t>
  </si>
  <si>
    <t>Construct Phillips Dining Hall Replacement</t>
  </si>
  <si>
    <t>Construct Area 12 Office Building</t>
  </si>
  <si>
    <t>Research Labs and Equipment</t>
  </si>
  <si>
    <t>Renovate and Upgrade Hazel Hall</t>
  </si>
  <si>
    <t>Construct Basketball Training, Wrestling and Athlete Academic Support Center</t>
  </si>
  <si>
    <t>Chapter 780, 2016 Session</t>
  </si>
  <si>
    <t>Title</t>
  </si>
  <si>
    <t>Total, General Fund:</t>
  </si>
  <si>
    <t>Nongeneral Fund Sources</t>
  </si>
  <si>
    <t>Total, Special Funds:</t>
  </si>
  <si>
    <t>Total, Higher Education Operating Funds:</t>
  </si>
  <si>
    <t>Total, Commonwealth Transportation Funds:</t>
  </si>
  <si>
    <t>Total, Enterprise Funds:</t>
  </si>
  <si>
    <t>Total, Internal Service Funds:</t>
  </si>
  <si>
    <t>Total, Trust And Agency Funds:</t>
  </si>
  <si>
    <t>Total, Debt Service Funds:</t>
  </si>
  <si>
    <t>Total, Dedicated Special Revenue:</t>
  </si>
  <si>
    <t>Total, Federal Trust Funds:</t>
  </si>
  <si>
    <t>Total, Bond Proceeds: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</si>
</sst>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&quot;$&quot;#,##0_);[Red]\(&quot;$&quot;#,##0\)"/>
    <numFmt numFmtId="164" formatCode="&quot;$&quot;#,##0.00;\(&quot;$&quot;#,##0.00\)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4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</font>
    <font>
      <b/>
      <i/>
      <sz val="11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2"/>
        <bgColor indexed="0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theme="3"/>
      </top>
      <bottom style="thin">
        <color theme="3"/>
      </bottom>
      <diagonal/>
    </border>
    <border>
      <left/>
      <right/>
      <top/>
      <bottom style="medium">
        <color theme="3"/>
      </bottom>
      <diagonal/>
    </border>
    <border>
      <left/>
      <right/>
      <top/>
      <bottom style="thin">
        <color theme="3"/>
      </bottom>
      <diagonal/>
    </border>
    <border>
      <left/>
      <right/>
      <top style="thin">
        <color theme="3"/>
      </top>
      <bottom style="medium">
        <color theme="3"/>
      </bottom>
      <diagonal/>
    </border>
    <border>
      <left/>
      <right/>
      <top/>
      <bottom style="medium">
        <color auto="1"/>
      </bottom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9" fillId="0" borderId="0"/>
    <xf numFmtId="0" fontId="19" fillId="0" borderId="0"/>
    <xf numFmtId="0" fontId="21" fillId="0" borderId="0"/>
  </cellStyleXfs>
  <cellXfs count="42">
    <xf numFmtId="0" fontId="0" fillId="0" borderId="0" xfId="0"/>
    <xf numFmtId="0" fontId="0" fillId="0" borderId="0" xfId="0" applyBorder="1"/>
    <xf numFmtId="6" fontId="16" fillId="0" borderId="0" xfId="0" applyNumberFormat="1" applyFont="1"/>
    <xf numFmtId="0" fontId="0" fillId="0" borderId="0" xfId="0" applyAlignment="1">
      <alignment horizontal="center"/>
    </xf>
    <xf numFmtId="6" fontId="16" fillId="0" borderId="0" xfId="0" applyNumberFormat="1" applyFont="1" applyBorder="1"/>
    <xf numFmtId="164" fontId="0" fillId="0" borderId="0" xfId="0" applyNumberFormat="1" applyBorder="1"/>
    <xf numFmtId="0" fontId="16" fillId="0" borderId="0" xfId="0" applyFont="1" applyFill="1" applyBorder="1" applyAlignment="1">
      <alignment horizontal="right" vertical="top"/>
    </xf>
    <xf numFmtId="0" fontId="20" fillId="0" borderId="0" xfId="0" applyFont="1"/>
    <xf numFmtId="0" fontId="16" fillId="0" borderId="0" xfId="0" applyFont="1" applyAlignment="1">
      <alignment horizontal="left" indent="1"/>
    </xf>
    <xf numFmtId="0" fontId="16" fillId="0" borderId="0" xfId="0" applyFont="1" applyAlignment="1">
      <alignment horizontal="left" indent="1"/>
    </xf>
    <xf numFmtId="0" fontId="22" fillId="33" borderId="10" xfId="44" applyFont="1" applyFill="1" applyBorder="1" applyAlignment="1">
      <alignment horizontal="center"/>
    </xf>
    <xf numFmtId="0" fontId="22" fillId="0" borderId="11" xfId="44" applyFont="1" applyFill="1" applyBorder="1" applyAlignment="1">
      <alignment horizontal="right" wrapText="1"/>
    </xf>
    <xf numFmtId="0" fontId="22" fillId="0" borderId="11" xfId="44" applyFont="1" applyFill="1" applyBorder="1" applyAlignment="1">
      <alignment wrapText="1"/>
    </xf>
    <xf numFmtId="0" fontId="16" fillId="0" borderId="0" xfId="0" applyFont="1"/>
    <xf numFmtId="0" fontId="20" fillId="0" borderId="0" xfId="0" applyFont="1" applyFill="1"/>
    <xf numFmtId="0" fontId="18" fillId="0" borderId="12" xfId="43" applyFont="1" applyFill="1" applyBorder="1" applyAlignment="1">
      <alignment wrapText="1"/>
    </xf>
    <xf numFmtId="0" fontId="18" fillId="0" borderId="12" xfId="43" applyFont="1" applyFill="1" applyBorder="1" applyAlignment="1">
      <alignment horizontal="right" wrapText="1"/>
    </xf>
    <xf numFmtId="0" fontId="18" fillId="0" borderId="12" xfId="43" applyFont="1" applyFill="1" applyBorder="1" applyAlignment="1">
      <alignment horizontal="center" wrapText="1"/>
    </xf>
    <xf numFmtId="6" fontId="18" fillId="0" borderId="12" xfId="43" applyNumberFormat="1" applyFont="1" applyFill="1" applyBorder="1" applyAlignment="1">
      <alignment horizontal="right" wrapText="1"/>
    </xf>
    <xf numFmtId="0" fontId="0" fillId="0" borderId="12" xfId="0" applyBorder="1" applyAlignment="1">
      <alignment horizontal="center"/>
    </xf>
    <xf numFmtId="0" fontId="0" fillId="0" borderId="12" xfId="0" applyBorder="1" applyAlignment="1">
      <alignment wrapText="1"/>
    </xf>
    <xf numFmtId="0" fontId="18" fillId="0" borderId="14" xfId="43" applyFont="1" applyFill="1" applyBorder="1" applyAlignment="1">
      <alignment wrapText="1"/>
    </xf>
    <xf numFmtId="0" fontId="18" fillId="0" borderId="14" xfId="43" applyFont="1" applyFill="1" applyBorder="1" applyAlignment="1">
      <alignment horizontal="right" wrapText="1"/>
    </xf>
    <xf numFmtId="0" fontId="18" fillId="0" borderId="14" xfId="43" applyFont="1" applyFill="1" applyBorder="1" applyAlignment="1">
      <alignment horizontal="center" wrapText="1"/>
    </xf>
    <xf numFmtId="6" fontId="18" fillId="0" borderId="14" xfId="43" applyNumberFormat="1" applyFont="1" applyFill="1" applyBorder="1" applyAlignment="1">
      <alignment horizontal="right" wrapText="1"/>
    </xf>
    <xf numFmtId="0" fontId="16" fillId="0" borderId="13" xfId="0" applyFont="1" applyBorder="1" applyAlignment="1">
      <alignment horizontal="center" vertical="top" wrapText="1"/>
    </xf>
    <xf numFmtId="0" fontId="0" fillId="0" borderId="15" xfId="0" applyBorder="1"/>
    <xf numFmtId="0" fontId="0" fillId="0" borderId="15" xfId="0" applyBorder="1" applyAlignment="1">
      <alignment horizontal="center"/>
    </xf>
    <xf numFmtId="0" fontId="18" fillId="0" borderId="16" xfId="42" applyFont="1" applyFill="1" applyBorder="1" applyAlignment="1">
      <alignment wrapText="1"/>
    </xf>
    <xf numFmtId="0" fontId="18" fillId="0" borderId="16" xfId="42" applyFont="1" applyFill="1" applyBorder="1" applyAlignment="1">
      <alignment horizontal="right" wrapText="1"/>
    </xf>
    <xf numFmtId="0" fontId="18" fillId="0" borderId="16" xfId="42" applyFont="1" applyFill="1" applyBorder="1" applyAlignment="1">
      <alignment horizontal="center" wrapText="1"/>
    </xf>
    <xf numFmtId="6" fontId="18" fillId="0" borderId="16" xfId="42" applyNumberFormat="1" applyFont="1" applyFill="1" applyBorder="1" applyAlignment="1">
      <alignment horizontal="right" wrapText="1"/>
    </xf>
    <xf numFmtId="0" fontId="18" fillId="0" borderId="12" xfId="42" applyFont="1" applyFill="1" applyBorder="1" applyAlignment="1">
      <alignment wrapText="1"/>
    </xf>
    <xf numFmtId="0" fontId="18" fillId="0" borderId="12" xfId="42" applyFont="1" applyFill="1" applyBorder="1" applyAlignment="1">
      <alignment horizontal="right" wrapText="1"/>
    </xf>
    <xf numFmtId="0" fontId="18" fillId="0" borderId="12" xfId="42" applyFont="1" applyFill="1" applyBorder="1" applyAlignment="1">
      <alignment horizontal="center" wrapText="1"/>
    </xf>
    <xf numFmtId="6" fontId="18" fillId="0" borderId="12" xfId="42" applyNumberFormat="1" applyFont="1" applyFill="1" applyBorder="1" applyAlignment="1">
      <alignment horizontal="right" wrapText="1"/>
    </xf>
    <xf numFmtId="0" fontId="18" fillId="0" borderId="14" xfId="42" applyFont="1" applyFill="1" applyBorder="1" applyAlignment="1">
      <alignment wrapText="1"/>
    </xf>
    <xf numFmtId="0" fontId="18" fillId="0" borderId="14" xfId="42" applyFont="1" applyFill="1" applyBorder="1" applyAlignment="1">
      <alignment horizontal="right" wrapText="1"/>
    </xf>
    <xf numFmtId="0" fontId="18" fillId="0" borderId="14" xfId="42" applyFont="1" applyFill="1" applyBorder="1" applyAlignment="1">
      <alignment horizontal="center" wrapText="1"/>
    </xf>
    <xf numFmtId="6" fontId="18" fillId="0" borderId="14" xfId="42" applyNumberFormat="1" applyFont="1" applyFill="1" applyBorder="1" applyAlignment="1">
      <alignment horizontal="right" wrapText="1"/>
    </xf>
    <xf numFmtId="0" fontId="23" fillId="0" borderId="0" xfId="0" applyFont="1" applyAlignment="1">
      <alignment horizontal="right"/>
    </xf>
    <xf numFmtId="0" fontId="16" fillId="0" borderId="0" xfId="0" applyFont="1" applyAlignment="1">
      <alignment horizontal="right"/>
    </xf>
  </cellXfs>
  <cellStyles count="45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_SecArea" xfId="44"/>
    <cellStyle name="Normal_Sheet1" xfId="42"/>
    <cellStyle name="Normal_Sheet2" xfId="43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1"/>
  <sheetViews>
    <sheetView showGridLines="0" tabSelected="1" workbookViewId="0">
      <pane xSplit="6" ySplit="4" topLeftCell="G50" activePane="bottomRight" state="frozen"/>
      <selection pane="topRight" activeCell="G1" sqref="G1"/>
      <selection pane="bottomLeft" activeCell="A5" sqref="A5"/>
      <selection pane="bottomRight" activeCell="A3" sqref="A3"/>
    </sheetView>
  </sheetViews>
  <sheetFormatPr defaultRowHeight="15" x14ac:dyDescent="0.25"/>
  <cols>
    <col min="1" max="1" width="18" style="1" customWidth="1"/>
    <col min="2" max="2" width="12" style="1" hidden="1" customWidth="1"/>
    <col min="3" max="3" width="9.140625" style="1" hidden="1" customWidth="1"/>
    <col min="4" max="4" width="9.140625" style="1"/>
    <col min="5" max="5" width="9.140625" style="1" hidden="1" customWidth="1"/>
    <col min="6" max="6" width="35.42578125" style="1" customWidth="1"/>
    <col min="7" max="7" width="9.140625" style="1"/>
    <col min="8" max="8" width="33.7109375" style="1" customWidth="1"/>
    <col min="9" max="9" width="9.140625" style="1"/>
    <col min="10" max="10" width="25.140625" style="1" customWidth="1"/>
    <col min="11" max="11" width="9.140625" style="1"/>
    <col min="12" max="12" width="33.42578125" style="1" customWidth="1"/>
    <col min="13" max="14" width="14.85546875" style="1" bestFit="1" customWidth="1"/>
    <col min="15" max="16384" width="9.140625" style="1"/>
  </cols>
  <sheetData>
    <row r="1" spans="1:14" ht="18.75" x14ac:dyDescent="0.3">
      <c r="A1" s="14" t="s">
        <v>401</v>
      </c>
    </row>
    <row r="2" spans="1:14" x14ac:dyDescent="0.25">
      <c r="A2" s="9" t="s">
        <v>402</v>
      </c>
    </row>
    <row r="3" spans="1:14" ht="4.5" customHeight="1" x14ac:dyDescent="0.25"/>
    <row r="4" spans="1:14" ht="43.5" customHeight="1" thickBot="1" x14ac:dyDescent="0.3">
      <c r="A4" s="25" t="s">
        <v>0</v>
      </c>
      <c r="B4" s="25" t="s">
        <v>1</v>
      </c>
      <c r="C4" s="25" t="s">
        <v>2</v>
      </c>
      <c r="D4" s="25" t="s">
        <v>3</v>
      </c>
      <c r="E4" s="25" t="s">
        <v>4</v>
      </c>
      <c r="F4" s="25" t="s">
        <v>5</v>
      </c>
      <c r="G4" s="25" t="s">
        <v>6</v>
      </c>
      <c r="H4" s="25" t="s">
        <v>7</v>
      </c>
      <c r="I4" s="25" t="s">
        <v>8</v>
      </c>
      <c r="J4" s="25" t="s">
        <v>9</v>
      </c>
      <c r="K4" s="25" t="s">
        <v>10</v>
      </c>
      <c r="L4" s="25" t="s">
        <v>11</v>
      </c>
      <c r="M4" s="25" t="s">
        <v>403</v>
      </c>
      <c r="N4" s="25" t="s">
        <v>404</v>
      </c>
    </row>
    <row r="5" spans="1:14" ht="30" x14ac:dyDescent="0.25">
      <c r="A5" s="36" t="s">
        <v>17</v>
      </c>
      <c r="B5" s="37">
        <v>3</v>
      </c>
      <c r="C5" s="37">
        <f t="shared" ref="C5:C49" si="0">VLOOKUP(B5,SecAreas,3,FALSE)</f>
        <v>7</v>
      </c>
      <c r="D5" s="38">
        <v>214</v>
      </c>
      <c r="E5" s="37">
        <f t="shared" ref="E5:E49" si="1">IF(ISNA(VLOOKUP(D5,AgencyList,3,FALSE)),9999999,VLOOKUP(D5,AgencyList,3,FALSE))</f>
        <v>93000</v>
      </c>
      <c r="F5" s="36" t="s">
        <v>40</v>
      </c>
      <c r="G5" s="38">
        <v>12722</v>
      </c>
      <c r="H5" s="36" t="s">
        <v>405</v>
      </c>
      <c r="I5" s="38" t="s">
        <v>19</v>
      </c>
      <c r="J5" s="36" t="s">
        <v>20</v>
      </c>
      <c r="K5" s="38" t="s">
        <v>21</v>
      </c>
      <c r="L5" s="36" t="s">
        <v>22</v>
      </c>
      <c r="M5" s="39">
        <v>3000000</v>
      </c>
      <c r="N5" s="39">
        <v>0</v>
      </c>
    </row>
    <row r="6" spans="1:14" ht="30" x14ac:dyDescent="0.25">
      <c r="A6" s="32" t="s">
        <v>56</v>
      </c>
      <c r="B6" s="33">
        <v>15</v>
      </c>
      <c r="C6" s="33">
        <f t="shared" si="0"/>
        <v>10</v>
      </c>
      <c r="D6" s="34">
        <v>403</v>
      </c>
      <c r="E6" s="33">
        <f t="shared" si="1"/>
        <v>153000</v>
      </c>
      <c r="F6" s="32" t="s">
        <v>62</v>
      </c>
      <c r="G6" s="34">
        <v>13316</v>
      </c>
      <c r="H6" s="32" t="s">
        <v>46</v>
      </c>
      <c r="I6" s="34" t="s">
        <v>64</v>
      </c>
      <c r="J6" s="32" t="s">
        <v>65</v>
      </c>
      <c r="K6" s="34" t="s">
        <v>66</v>
      </c>
      <c r="L6" s="32" t="s">
        <v>65</v>
      </c>
      <c r="M6" s="35">
        <v>1150000</v>
      </c>
      <c r="N6" s="35">
        <v>1150000</v>
      </c>
    </row>
    <row r="7" spans="1:14" ht="30" x14ac:dyDescent="0.25">
      <c r="A7" s="32" t="s">
        <v>56</v>
      </c>
      <c r="B7" s="33">
        <v>15</v>
      </c>
      <c r="C7" s="33">
        <f t="shared" si="0"/>
        <v>10</v>
      </c>
      <c r="D7" s="34">
        <v>403</v>
      </c>
      <c r="E7" s="33">
        <f t="shared" si="1"/>
        <v>153000</v>
      </c>
      <c r="F7" s="32" t="s">
        <v>62</v>
      </c>
      <c r="G7" s="34">
        <v>13316</v>
      </c>
      <c r="H7" s="32" t="s">
        <v>46</v>
      </c>
      <c r="I7" s="34" t="s">
        <v>69</v>
      </c>
      <c r="J7" s="32" t="s">
        <v>70</v>
      </c>
      <c r="K7" s="34" t="s">
        <v>71</v>
      </c>
      <c r="L7" s="32" t="s">
        <v>70</v>
      </c>
      <c r="M7" s="35">
        <v>750000</v>
      </c>
      <c r="N7" s="35">
        <v>750000</v>
      </c>
    </row>
    <row r="8" spans="1:14" ht="30" x14ac:dyDescent="0.25">
      <c r="A8" s="32" t="s">
        <v>79</v>
      </c>
      <c r="B8" s="33">
        <v>9</v>
      </c>
      <c r="C8" s="33">
        <f t="shared" si="0"/>
        <v>13</v>
      </c>
      <c r="D8" s="34">
        <v>407</v>
      </c>
      <c r="E8" s="33">
        <f t="shared" si="1"/>
        <v>183000</v>
      </c>
      <c r="F8" s="32" t="s">
        <v>91</v>
      </c>
      <c r="G8" s="34">
        <v>13804</v>
      </c>
      <c r="H8" s="32" t="s">
        <v>46</v>
      </c>
      <c r="I8" s="34" t="s">
        <v>81</v>
      </c>
      <c r="J8" s="32" t="s">
        <v>82</v>
      </c>
      <c r="K8" s="34" t="s">
        <v>406</v>
      </c>
      <c r="L8" s="32" t="s">
        <v>407</v>
      </c>
      <c r="M8" s="35">
        <v>3000000</v>
      </c>
      <c r="N8" s="35">
        <v>3000000</v>
      </c>
    </row>
    <row r="9" spans="1:14" ht="30" x14ac:dyDescent="0.25">
      <c r="A9" s="32" t="s">
        <v>124</v>
      </c>
      <c r="B9" s="33">
        <v>16</v>
      </c>
      <c r="C9" s="33">
        <f t="shared" si="0"/>
        <v>6</v>
      </c>
      <c r="D9" s="34">
        <v>182</v>
      </c>
      <c r="E9" s="33">
        <f t="shared" si="1"/>
        <v>78000</v>
      </c>
      <c r="F9" s="32" t="s">
        <v>182</v>
      </c>
      <c r="G9" s="34">
        <v>14950</v>
      </c>
      <c r="H9" s="32" t="s">
        <v>46</v>
      </c>
      <c r="I9" s="34" t="s">
        <v>14</v>
      </c>
      <c r="J9" s="32" t="s">
        <v>15</v>
      </c>
      <c r="K9" s="34" t="s">
        <v>16</v>
      </c>
      <c r="L9" s="32" t="s">
        <v>15</v>
      </c>
      <c r="M9" s="35">
        <v>683000</v>
      </c>
      <c r="N9" s="35">
        <v>175000</v>
      </c>
    </row>
    <row r="10" spans="1:14" ht="30" x14ac:dyDescent="0.25">
      <c r="A10" s="32" t="s">
        <v>79</v>
      </c>
      <c r="B10" s="33">
        <v>9</v>
      </c>
      <c r="C10" s="33">
        <f t="shared" si="0"/>
        <v>13</v>
      </c>
      <c r="D10" s="34">
        <v>154</v>
      </c>
      <c r="E10" s="33">
        <f t="shared" si="1"/>
        <v>177000</v>
      </c>
      <c r="F10" s="32" t="s">
        <v>80</v>
      </c>
      <c r="G10" s="34">
        <v>15021</v>
      </c>
      <c r="H10" s="32" t="s">
        <v>46</v>
      </c>
      <c r="I10" s="34" t="s">
        <v>81</v>
      </c>
      <c r="J10" s="32" t="s">
        <v>82</v>
      </c>
      <c r="K10" s="34" t="s">
        <v>83</v>
      </c>
      <c r="L10" s="32" t="s">
        <v>84</v>
      </c>
      <c r="M10" s="35">
        <v>2426000</v>
      </c>
      <c r="N10" s="35">
        <v>0</v>
      </c>
    </row>
    <row r="11" spans="1:14" ht="30" x14ac:dyDescent="0.25">
      <c r="A11" s="32" t="s">
        <v>79</v>
      </c>
      <c r="B11" s="33">
        <v>9</v>
      </c>
      <c r="C11" s="33">
        <f t="shared" si="0"/>
        <v>13</v>
      </c>
      <c r="D11" s="34">
        <v>154</v>
      </c>
      <c r="E11" s="33">
        <f t="shared" si="1"/>
        <v>177000</v>
      </c>
      <c r="F11" s="32" t="s">
        <v>80</v>
      </c>
      <c r="G11" s="34">
        <v>15021</v>
      </c>
      <c r="H11" s="32" t="s">
        <v>46</v>
      </c>
      <c r="I11" s="34" t="s">
        <v>81</v>
      </c>
      <c r="J11" s="32" t="s">
        <v>82</v>
      </c>
      <c r="K11" s="34" t="s">
        <v>85</v>
      </c>
      <c r="L11" s="32" t="s">
        <v>86</v>
      </c>
      <c r="M11" s="35">
        <v>1300000</v>
      </c>
      <c r="N11" s="35">
        <v>0</v>
      </c>
    </row>
    <row r="12" spans="1:14" ht="30" x14ac:dyDescent="0.25">
      <c r="A12" s="32" t="s">
        <v>79</v>
      </c>
      <c r="B12" s="33">
        <v>9</v>
      </c>
      <c r="C12" s="33">
        <f t="shared" si="0"/>
        <v>13</v>
      </c>
      <c r="D12" s="34">
        <v>501</v>
      </c>
      <c r="E12" s="33">
        <f t="shared" si="1"/>
        <v>181000</v>
      </c>
      <c r="F12" s="32" t="s">
        <v>87</v>
      </c>
      <c r="G12" s="34">
        <v>15732</v>
      </c>
      <c r="H12" s="32" t="s">
        <v>46</v>
      </c>
      <c r="I12" s="34" t="s">
        <v>81</v>
      </c>
      <c r="J12" s="32" t="s">
        <v>82</v>
      </c>
      <c r="K12" s="34" t="s">
        <v>88</v>
      </c>
      <c r="L12" s="32" t="s">
        <v>89</v>
      </c>
      <c r="M12" s="35">
        <v>4742000</v>
      </c>
      <c r="N12" s="35">
        <v>4742000</v>
      </c>
    </row>
    <row r="13" spans="1:14" ht="30" x14ac:dyDescent="0.25">
      <c r="A13" s="32" t="s">
        <v>94</v>
      </c>
      <c r="B13" s="33">
        <v>10</v>
      </c>
      <c r="C13" s="33">
        <f t="shared" si="0"/>
        <v>15</v>
      </c>
      <c r="D13" s="34">
        <v>949</v>
      </c>
      <c r="E13" s="33">
        <f t="shared" si="1"/>
        <v>185000</v>
      </c>
      <c r="F13" s="32" t="s">
        <v>95</v>
      </c>
      <c r="G13" s="34">
        <v>15776</v>
      </c>
      <c r="H13" s="32" t="s">
        <v>96</v>
      </c>
      <c r="I13" s="34" t="s">
        <v>34</v>
      </c>
      <c r="J13" s="32" t="s">
        <v>35</v>
      </c>
      <c r="K13" s="34" t="s">
        <v>36</v>
      </c>
      <c r="L13" s="32" t="s">
        <v>37</v>
      </c>
      <c r="M13" s="35">
        <v>10000000</v>
      </c>
      <c r="N13" s="35">
        <v>0</v>
      </c>
    </row>
    <row r="14" spans="1:14" ht="30" x14ac:dyDescent="0.25">
      <c r="A14" s="32" t="s">
        <v>94</v>
      </c>
      <c r="B14" s="33">
        <v>10</v>
      </c>
      <c r="C14" s="33">
        <f t="shared" si="0"/>
        <v>15</v>
      </c>
      <c r="D14" s="34">
        <v>949</v>
      </c>
      <c r="E14" s="33">
        <f t="shared" si="1"/>
        <v>185000</v>
      </c>
      <c r="F14" s="32" t="s">
        <v>95</v>
      </c>
      <c r="G14" s="34">
        <v>15776</v>
      </c>
      <c r="H14" s="32" t="s">
        <v>96</v>
      </c>
      <c r="I14" s="34" t="s">
        <v>23</v>
      </c>
      <c r="J14" s="32" t="s">
        <v>24</v>
      </c>
      <c r="K14" s="34" t="s">
        <v>97</v>
      </c>
      <c r="L14" s="32" t="s">
        <v>24</v>
      </c>
      <c r="M14" s="35">
        <v>84400000</v>
      </c>
      <c r="N14" s="35">
        <v>99900000</v>
      </c>
    </row>
    <row r="15" spans="1:14" ht="30" x14ac:dyDescent="0.25">
      <c r="A15" s="32" t="s">
        <v>17</v>
      </c>
      <c r="B15" s="33">
        <v>3</v>
      </c>
      <c r="C15" s="33">
        <f t="shared" si="0"/>
        <v>7</v>
      </c>
      <c r="D15" s="34">
        <v>216</v>
      </c>
      <c r="E15" s="33">
        <f t="shared" si="1"/>
        <v>92000</v>
      </c>
      <c r="F15" s="32" t="s">
        <v>32</v>
      </c>
      <c r="G15" s="34">
        <v>17821</v>
      </c>
      <c r="H15" s="32" t="s">
        <v>33</v>
      </c>
      <c r="I15" s="34" t="s">
        <v>19</v>
      </c>
      <c r="J15" s="32" t="s">
        <v>20</v>
      </c>
      <c r="K15" s="34" t="s">
        <v>31</v>
      </c>
      <c r="L15" s="32" t="s">
        <v>20</v>
      </c>
      <c r="M15" s="35">
        <v>3000000</v>
      </c>
      <c r="N15" s="35">
        <v>0</v>
      </c>
    </row>
    <row r="16" spans="1:14" ht="30" x14ac:dyDescent="0.25">
      <c r="A16" s="32" t="s">
        <v>56</v>
      </c>
      <c r="B16" s="33">
        <v>15</v>
      </c>
      <c r="C16" s="33">
        <f t="shared" si="0"/>
        <v>10</v>
      </c>
      <c r="D16" s="34">
        <v>403</v>
      </c>
      <c r="E16" s="33">
        <f t="shared" si="1"/>
        <v>153000</v>
      </c>
      <c r="F16" s="32" t="s">
        <v>62</v>
      </c>
      <c r="G16" s="34">
        <v>18103</v>
      </c>
      <c r="H16" s="32" t="s">
        <v>63</v>
      </c>
      <c r="I16" s="34" t="s">
        <v>64</v>
      </c>
      <c r="J16" s="32" t="s">
        <v>65</v>
      </c>
      <c r="K16" s="34" t="s">
        <v>66</v>
      </c>
      <c r="L16" s="32" t="s">
        <v>65</v>
      </c>
      <c r="M16" s="35">
        <v>500000</v>
      </c>
      <c r="N16" s="35">
        <v>500000</v>
      </c>
    </row>
    <row r="17" spans="1:14" ht="30" x14ac:dyDescent="0.25">
      <c r="A17" s="32" t="s">
        <v>56</v>
      </c>
      <c r="B17" s="33">
        <v>15</v>
      </c>
      <c r="C17" s="33">
        <f t="shared" si="0"/>
        <v>10</v>
      </c>
      <c r="D17" s="34">
        <v>403</v>
      </c>
      <c r="E17" s="33">
        <f t="shared" si="1"/>
        <v>153000</v>
      </c>
      <c r="F17" s="32" t="s">
        <v>62</v>
      </c>
      <c r="G17" s="34">
        <v>18103</v>
      </c>
      <c r="H17" s="32" t="s">
        <v>63</v>
      </c>
      <c r="I17" s="34" t="s">
        <v>69</v>
      </c>
      <c r="J17" s="32" t="s">
        <v>70</v>
      </c>
      <c r="K17" s="34" t="s">
        <v>71</v>
      </c>
      <c r="L17" s="32" t="s">
        <v>70</v>
      </c>
      <c r="M17" s="35">
        <v>500000</v>
      </c>
      <c r="N17" s="35">
        <v>500000</v>
      </c>
    </row>
    <row r="18" spans="1:14" ht="30" x14ac:dyDescent="0.25">
      <c r="A18" s="32" t="s">
        <v>56</v>
      </c>
      <c r="B18" s="33">
        <v>15</v>
      </c>
      <c r="C18" s="33">
        <f t="shared" si="0"/>
        <v>10</v>
      </c>
      <c r="D18" s="34">
        <v>403</v>
      </c>
      <c r="E18" s="33">
        <f t="shared" si="1"/>
        <v>153000</v>
      </c>
      <c r="F18" s="32" t="s">
        <v>62</v>
      </c>
      <c r="G18" s="34">
        <v>18104</v>
      </c>
      <c r="H18" s="32" t="s">
        <v>72</v>
      </c>
      <c r="I18" s="34" t="s">
        <v>64</v>
      </c>
      <c r="J18" s="32" t="s">
        <v>65</v>
      </c>
      <c r="K18" s="34" t="s">
        <v>66</v>
      </c>
      <c r="L18" s="32" t="s">
        <v>65</v>
      </c>
      <c r="M18" s="35">
        <v>500000</v>
      </c>
      <c r="N18" s="35">
        <v>500000</v>
      </c>
    </row>
    <row r="19" spans="1:14" ht="30" x14ac:dyDescent="0.25">
      <c r="A19" s="32" t="s">
        <v>56</v>
      </c>
      <c r="B19" s="33">
        <v>15</v>
      </c>
      <c r="C19" s="33">
        <f t="shared" si="0"/>
        <v>10</v>
      </c>
      <c r="D19" s="34">
        <v>403</v>
      </c>
      <c r="E19" s="33">
        <f t="shared" si="1"/>
        <v>153000</v>
      </c>
      <c r="F19" s="32" t="s">
        <v>62</v>
      </c>
      <c r="G19" s="34">
        <v>18104</v>
      </c>
      <c r="H19" s="32" t="s">
        <v>72</v>
      </c>
      <c r="I19" s="34" t="s">
        <v>69</v>
      </c>
      <c r="J19" s="32" t="s">
        <v>70</v>
      </c>
      <c r="K19" s="34" t="s">
        <v>71</v>
      </c>
      <c r="L19" s="32" t="s">
        <v>70</v>
      </c>
      <c r="M19" s="35">
        <v>1500000</v>
      </c>
      <c r="N19" s="35">
        <v>1500000</v>
      </c>
    </row>
    <row r="20" spans="1:14" ht="30" x14ac:dyDescent="0.25">
      <c r="A20" s="32" t="s">
        <v>56</v>
      </c>
      <c r="B20" s="33">
        <v>15</v>
      </c>
      <c r="C20" s="33">
        <f t="shared" si="0"/>
        <v>10</v>
      </c>
      <c r="D20" s="34">
        <v>403</v>
      </c>
      <c r="E20" s="33">
        <f t="shared" si="1"/>
        <v>153000</v>
      </c>
      <c r="F20" s="32" t="s">
        <v>62</v>
      </c>
      <c r="G20" s="34">
        <v>18105</v>
      </c>
      <c r="H20" s="32" t="s">
        <v>73</v>
      </c>
      <c r="I20" s="34" t="s">
        <v>64</v>
      </c>
      <c r="J20" s="32" t="s">
        <v>65</v>
      </c>
      <c r="K20" s="34" t="s">
        <v>66</v>
      </c>
      <c r="L20" s="32" t="s">
        <v>65</v>
      </c>
      <c r="M20" s="35">
        <v>500000</v>
      </c>
      <c r="N20" s="35">
        <v>500000</v>
      </c>
    </row>
    <row r="21" spans="1:14" ht="30" x14ac:dyDescent="0.25">
      <c r="A21" s="32" t="s">
        <v>56</v>
      </c>
      <c r="B21" s="33">
        <v>15</v>
      </c>
      <c r="C21" s="33">
        <f t="shared" si="0"/>
        <v>10</v>
      </c>
      <c r="D21" s="34">
        <v>403</v>
      </c>
      <c r="E21" s="33">
        <f t="shared" si="1"/>
        <v>153000</v>
      </c>
      <c r="F21" s="32" t="s">
        <v>62</v>
      </c>
      <c r="G21" s="34">
        <v>18106</v>
      </c>
      <c r="H21" s="32" t="s">
        <v>74</v>
      </c>
      <c r="I21" s="34" t="s">
        <v>64</v>
      </c>
      <c r="J21" s="32" t="s">
        <v>65</v>
      </c>
      <c r="K21" s="34" t="s">
        <v>67</v>
      </c>
      <c r="L21" s="32" t="s">
        <v>68</v>
      </c>
      <c r="M21" s="35">
        <v>250000</v>
      </c>
      <c r="N21" s="35">
        <v>500000</v>
      </c>
    </row>
    <row r="22" spans="1:14" ht="30" x14ac:dyDescent="0.25">
      <c r="A22" s="32" t="s">
        <v>56</v>
      </c>
      <c r="B22" s="33">
        <v>15</v>
      </c>
      <c r="C22" s="33">
        <f t="shared" si="0"/>
        <v>10</v>
      </c>
      <c r="D22" s="34">
        <v>403</v>
      </c>
      <c r="E22" s="33">
        <f t="shared" si="1"/>
        <v>153000</v>
      </c>
      <c r="F22" s="32" t="s">
        <v>62</v>
      </c>
      <c r="G22" s="34">
        <v>18106</v>
      </c>
      <c r="H22" s="32" t="s">
        <v>74</v>
      </c>
      <c r="I22" s="34" t="s">
        <v>69</v>
      </c>
      <c r="J22" s="32" t="s">
        <v>70</v>
      </c>
      <c r="K22" s="34" t="s">
        <v>71</v>
      </c>
      <c r="L22" s="32" t="s">
        <v>70</v>
      </c>
      <c r="M22" s="35">
        <v>750000</v>
      </c>
      <c r="N22" s="35">
        <v>1500000</v>
      </c>
    </row>
    <row r="23" spans="1:14" ht="45" x14ac:dyDescent="0.25">
      <c r="A23" s="32" t="s">
        <v>79</v>
      </c>
      <c r="B23" s="33">
        <v>9</v>
      </c>
      <c r="C23" s="33">
        <f t="shared" si="0"/>
        <v>13</v>
      </c>
      <c r="D23" s="34">
        <v>501</v>
      </c>
      <c r="E23" s="33">
        <f t="shared" si="1"/>
        <v>181000</v>
      </c>
      <c r="F23" s="32" t="s">
        <v>87</v>
      </c>
      <c r="G23" s="34">
        <v>18129</v>
      </c>
      <c r="H23" s="32" t="s">
        <v>110</v>
      </c>
      <c r="I23" s="34" t="s">
        <v>81</v>
      </c>
      <c r="J23" s="32" t="s">
        <v>82</v>
      </c>
      <c r="K23" s="34" t="s">
        <v>88</v>
      </c>
      <c r="L23" s="32" t="s">
        <v>89</v>
      </c>
      <c r="M23" s="35">
        <v>1149000</v>
      </c>
      <c r="N23" s="35">
        <v>1149000</v>
      </c>
    </row>
    <row r="24" spans="1:14" ht="30" x14ac:dyDescent="0.25">
      <c r="A24" s="32" t="s">
        <v>79</v>
      </c>
      <c r="B24" s="33">
        <v>9</v>
      </c>
      <c r="C24" s="33">
        <f t="shared" si="0"/>
        <v>13</v>
      </c>
      <c r="D24" s="34">
        <v>501</v>
      </c>
      <c r="E24" s="33">
        <f t="shared" si="1"/>
        <v>181000</v>
      </c>
      <c r="F24" s="32" t="s">
        <v>87</v>
      </c>
      <c r="G24" s="34">
        <v>18130</v>
      </c>
      <c r="H24" s="32" t="s">
        <v>90</v>
      </c>
      <c r="I24" s="34" t="s">
        <v>81</v>
      </c>
      <c r="J24" s="32" t="s">
        <v>82</v>
      </c>
      <c r="K24" s="34" t="s">
        <v>88</v>
      </c>
      <c r="L24" s="32" t="s">
        <v>89</v>
      </c>
      <c r="M24" s="35">
        <v>34100000</v>
      </c>
      <c r="N24" s="35">
        <v>34780000</v>
      </c>
    </row>
    <row r="25" spans="1:14" ht="30" x14ac:dyDescent="0.25">
      <c r="A25" s="32" t="s">
        <v>75</v>
      </c>
      <c r="B25" s="33">
        <v>6</v>
      </c>
      <c r="C25" s="33">
        <f t="shared" si="0"/>
        <v>11</v>
      </c>
      <c r="D25" s="34">
        <v>799</v>
      </c>
      <c r="E25" s="33">
        <f t="shared" si="1"/>
        <v>161000</v>
      </c>
      <c r="F25" s="32" t="s">
        <v>76</v>
      </c>
      <c r="G25" s="34">
        <v>18136</v>
      </c>
      <c r="H25" s="32" t="s">
        <v>412</v>
      </c>
      <c r="I25" s="34" t="s">
        <v>23</v>
      </c>
      <c r="J25" s="32" t="s">
        <v>24</v>
      </c>
      <c r="K25" s="34" t="s">
        <v>60</v>
      </c>
      <c r="L25" s="32" t="s">
        <v>61</v>
      </c>
      <c r="M25" s="35">
        <v>1740000</v>
      </c>
      <c r="N25" s="35">
        <v>0</v>
      </c>
    </row>
    <row r="26" spans="1:14" ht="30" x14ac:dyDescent="0.25">
      <c r="A26" s="32" t="s">
        <v>17</v>
      </c>
      <c r="B26" s="33">
        <v>3</v>
      </c>
      <c r="C26" s="33">
        <f t="shared" si="0"/>
        <v>7</v>
      </c>
      <c r="D26" s="34">
        <v>211</v>
      </c>
      <c r="E26" s="33">
        <f t="shared" si="1"/>
        <v>103000</v>
      </c>
      <c r="F26" s="32" t="s">
        <v>52</v>
      </c>
      <c r="G26" s="34">
        <v>18204</v>
      </c>
      <c r="H26" s="32" t="s">
        <v>414</v>
      </c>
      <c r="I26" s="34" t="s">
        <v>23</v>
      </c>
      <c r="J26" s="32" t="s">
        <v>24</v>
      </c>
      <c r="K26" s="34" t="s">
        <v>25</v>
      </c>
      <c r="L26" s="32" t="s">
        <v>26</v>
      </c>
      <c r="M26" s="35">
        <v>3380000</v>
      </c>
      <c r="N26" s="35">
        <v>0</v>
      </c>
    </row>
    <row r="27" spans="1:14" ht="30" x14ac:dyDescent="0.25">
      <c r="A27" s="32" t="s">
        <v>17</v>
      </c>
      <c r="B27" s="33">
        <v>3</v>
      </c>
      <c r="C27" s="33">
        <f t="shared" si="0"/>
        <v>7</v>
      </c>
      <c r="D27" s="34">
        <v>236</v>
      </c>
      <c r="E27" s="33">
        <f t="shared" si="1"/>
        <v>101000</v>
      </c>
      <c r="F27" s="32" t="s">
        <v>50</v>
      </c>
      <c r="G27" s="34">
        <v>18206</v>
      </c>
      <c r="H27" s="32" t="s">
        <v>415</v>
      </c>
      <c r="I27" s="34" t="s">
        <v>23</v>
      </c>
      <c r="J27" s="32" t="s">
        <v>24</v>
      </c>
      <c r="K27" s="34" t="s">
        <v>25</v>
      </c>
      <c r="L27" s="32" t="s">
        <v>26</v>
      </c>
      <c r="M27" s="35">
        <v>10800000</v>
      </c>
      <c r="N27" s="35">
        <v>0</v>
      </c>
    </row>
    <row r="28" spans="1:14" ht="45" x14ac:dyDescent="0.25">
      <c r="A28" s="32" t="s">
        <v>17</v>
      </c>
      <c r="B28" s="33">
        <v>3</v>
      </c>
      <c r="C28" s="33">
        <f t="shared" si="0"/>
        <v>7</v>
      </c>
      <c r="D28" s="34">
        <v>247</v>
      </c>
      <c r="E28" s="33">
        <f t="shared" si="1"/>
        <v>91000</v>
      </c>
      <c r="F28" s="32" t="s">
        <v>30</v>
      </c>
      <c r="G28" s="34">
        <v>18207</v>
      </c>
      <c r="H28" s="32" t="s">
        <v>417</v>
      </c>
      <c r="I28" s="34" t="s">
        <v>23</v>
      </c>
      <c r="J28" s="32" t="s">
        <v>24</v>
      </c>
      <c r="K28" s="34" t="s">
        <v>25</v>
      </c>
      <c r="L28" s="32" t="s">
        <v>26</v>
      </c>
      <c r="M28" s="35">
        <v>2582000</v>
      </c>
      <c r="N28" s="35">
        <v>0</v>
      </c>
    </row>
    <row r="29" spans="1:14" ht="30" x14ac:dyDescent="0.25">
      <c r="A29" s="32" t="s">
        <v>17</v>
      </c>
      <c r="B29" s="33">
        <v>3</v>
      </c>
      <c r="C29" s="33">
        <f t="shared" si="0"/>
        <v>7</v>
      </c>
      <c r="D29" s="34">
        <v>247</v>
      </c>
      <c r="E29" s="33">
        <f t="shared" si="1"/>
        <v>91000</v>
      </c>
      <c r="F29" s="32" t="s">
        <v>30</v>
      </c>
      <c r="G29" s="34">
        <v>18208</v>
      </c>
      <c r="H29" s="32" t="s">
        <v>418</v>
      </c>
      <c r="I29" s="34" t="s">
        <v>23</v>
      </c>
      <c r="J29" s="32" t="s">
        <v>24</v>
      </c>
      <c r="K29" s="34" t="s">
        <v>25</v>
      </c>
      <c r="L29" s="32" t="s">
        <v>26</v>
      </c>
      <c r="M29" s="35">
        <v>25228000</v>
      </c>
      <c r="N29" s="35">
        <v>0</v>
      </c>
    </row>
    <row r="30" spans="1:14" ht="45" x14ac:dyDescent="0.25">
      <c r="A30" s="32" t="s">
        <v>75</v>
      </c>
      <c r="B30" s="33">
        <v>6</v>
      </c>
      <c r="C30" s="33">
        <f t="shared" si="0"/>
        <v>11</v>
      </c>
      <c r="D30" s="34">
        <v>156</v>
      </c>
      <c r="E30" s="33">
        <f t="shared" si="1"/>
        <v>168000</v>
      </c>
      <c r="F30" s="32" t="s">
        <v>78</v>
      </c>
      <c r="G30" s="34">
        <v>18216</v>
      </c>
      <c r="H30" s="32" t="s">
        <v>419</v>
      </c>
      <c r="I30" s="34" t="s">
        <v>14</v>
      </c>
      <c r="J30" s="32" t="s">
        <v>15</v>
      </c>
      <c r="K30" s="34" t="s">
        <v>420</v>
      </c>
      <c r="L30" s="32" t="s">
        <v>421</v>
      </c>
      <c r="M30" s="35">
        <v>10000</v>
      </c>
      <c r="N30" s="35">
        <v>0</v>
      </c>
    </row>
    <row r="31" spans="1:14" ht="30" x14ac:dyDescent="0.25">
      <c r="A31" s="32" t="s">
        <v>75</v>
      </c>
      <c r="B31" s="33">
        <v>6</v>
      </c>
      <c r="C31" s="33">
        <f t="shared" si="0"/>
        <v>11</v>
      </c>
      <c r="D31" s="34">
        <v>799</v>
      </c>
      <c r="E31" s="33">
        <f t="shared" si="1"/>
        <v>161000</v>
      </c>
      <c r="F31" s="32" t="s">
        <v>76</v>
      </c>
      <c r="G31" s="34">
        <v>18217</v>
      </c>
      <c r="H31" s="32" t="s">
        <v>423</v>
      </c>
      <c r="I31" s="34" t="s">
        <v>14</v>
      </c>
      <c r="J31" s="32" t="s">
        <v>15</v>
      </c>
      <c r="K31" s="34" t="s">
        <v>424</v>
      </c>
      <c r="L31" s="32" t="s">
        <v>425</v>
      </c>
      <c r="M31" s="35">
        <v>30000</v>
      </c>
      <c r="N31" s="35">
        <v>0</v>
      </c>
    </row>
    <row r="32" spans="1:14" ht="30" x14ac:dyDescent="0.25">
      <c r="A32" s="32" t="s">
        <v>17</v>
      </c>
      <c r="B32" s="33">
        <v>3</v>
      </c>
      <c r="C32" s="33">
        <f t="shared" si="0"/>
        <v>7</v>
      </c>
      <c r="D32" s="34">
        <v>204</v>
      </c>
      <c r="E32" s="33">
        <f t="shared" si="1"/>
        <v>88000</v>
      </c>
      <c r="F32" s="32" t="s">
        <v>29</v>
      </c>
      <c r="G32" s="34">
        <v>18218</v>
      </c>
      <c r="H32" s="32" t="s">
        <v>426</v>
      </c>
      <c r="I32" s="34" t="s">
        <v>23</v>
      </c>
      <c r="J32" s="32" t="s">
        <v>24</v>
      </c>
      <c r="K32" s="34" t="s">
        <v>27</v>
      </c>
      <c r="L32" s="32" t="s">
        <v>28</v>
      </c>
      <c r="M32" s="35">
        <v>2500000</v>
      </c>
      <c r="N32" s="35">
        <v>0</v>
      </c>
    </row>
    <row r="33" spans="1:14" ht="30" x14ac:dyDescent="0.25">
      <c r="A33" s="32" t="s">
        <v>17</v>
      </c>
      <c r="B33" s="33">
        <v>3</v>
      </c>
      <c r="C33" s="33">
        <f t="shared" si="0"/>
        <v>7</v>
      </c>
      <c r="D33" s="34">
        <v>204</v>
      </c>
      <c r="E33" s="33">
        <f t="shared" si="1"/>
        <v>88000</v>
      </c>
      <c r="F33" s="32" t="s">
        <v>29</v>
      </c>
      <c r="G33" s="34">
        <v>18219</v>
      </c>
      <c r="H33" s="32" t="s">
        <v>427</v>
      </c>
      <c r="I33" s="34" t="s">
        <v>23</v>
      </c>
      <c r="J33" s="32" t="s">
        <v>24</v>
      </c>
      <c r="K33" s="34" t="s">
        <v>25</v>
      </c>
      <c r="L33" s="32" t="s">
        <v>26</v>
      </c>
      <c r="M33" s="35">
        <v>5000000</v>
      </c>
      <c r="N33" s="35">
        <v>0</v>
      </c>
    </row>
    <row r="34" spans="1:14" ht="30" x14ac:dyDescent="0.25">
      <c r="A34" s="32" t="s">
        <v>17</v>
      </c>
      <c r="B34" s="33">
        <v>3</v>
      </c>
      <c r="C34" s="33">
        <f t="shared" si="0"/>
        <v>7</v>
      </c>
      <c r="D34" s="34">
        <v>204</v>
      </c>
      <c r="E34" s="33">
        <f t="shared" si="1"/>
        <v>88000</v>
      </c>
      <c r="F34" s="32" t="s">
        <v>29</v>
      </c>
      <c r="G34" s="34">
        <v>18220</v>
      </c>
      <c r="H34" s="32" t="s">
        <v>428</v>
      </c>
      <c r="I34" s="34" t="s">
        <v>23</v>
      </c>
      <c r="J34" s="32" t="s">
        <v>24</v>
      </c>
      <c r="K34" s="34" t="s">
        <v>25</v>
      </c>
      <c r="L34" s="32" t="s">
        <v>26</v>
      </c>
      <c r="M34" s="35">
        <v>5000000</v>
      </c>
      <c r="N34" s="35">
        <v>0</v>
      </c>
    </row>
    <row r="35" spans="1:14" ht="30" x14ac:dyDescent="0.25">
      <c r="A35" s="32" t="s">
        <v>17</v>
      </c>
      <c r="B35" s="33">
        <v>3</v>
      </c>
      <c r="C35" s="33">
        <f t="shared" si="0"/>
        <v>7</v>
      </c>
      <c r="D35" s="34">
        <v>213</v>
      </c>
      <c r="E35" s="33">
        <f t="shared" si="1"/>
        <v>94000</v>
      </c>
      <c r="F35" s="32" t="s">
        <v>43</v>
      </c>
      <c r="G35" s="34">
        <v>18221</v>
      </c>
      <c r="H35" s="32" t="s">
        <v>429</v>
      </c>
      <c r="I35" s="34" t="s">
        <v>23</v>
      </c>
      <c r="J35" s="32" t="s">
        <v>24</v>
      </c>
      <c r="K35" s="34" t="s">
        <v>27</v>
      </c>
      <c r="L35" s="32" t="s">
        <v>28</v>
      </c>
      <c r="M35" s="35">
        <v>9237000</v>
      </c>
      <c r="N35" s="35">
        <v>0</v>
      </c>
    </row>
    <row r="36" spans="1:14" ht="45" x14ac:dyDescent="0.25">
      <c r="A36" s="32" t="s">
        <v>17</v>
      </c>
      <c r="B36" s="33">
        <v>3</v>
      </c>
      <c r="C36" s="33">
        <f t="shared" si="0"/>
        <v>7</v>
      </c>
      <c r="D36" s="34">
        <v>241</v>
      </c>
      <c r="E36" s="33">
        <f t="shared" si="1"/>
        <v>89000</v>
      </c>
      <c r="F36" s="32" t="s">
        <v>209</v>
      </c>
      <c r="G36" s="34">
        <v>18222</v>
      </c>
      <c r="H36" s="32" t="s">
        <v>430</v>
      </c>
      <c r="I36" s="34" t="s">
        <v>23</v>
      </c>
      <c r="J36" s="32" t="s">
        <v>24</v>
      </c>
      <c r="K36" s="34" t="s">
        <v>27</v>
      </c>
      <c r="L36" s="32" t="s">
        <v>28</v>
      </c>
      <c r="M36" s="35">
        <v>2650000</v>
      </c>
      <c r="N36" s="35">
        <v>0</v>
      </c>
    </row>
    <row r="37" spans="1:14" ht="30" x14ac:dyDescent="0.25">
      <c r="A37" s="32" t="s">
        <v>17</v>
      </c>
      <c r="B37" s="33">
        <v>3</v>
      </c>
      <c r="C37" s="33">
        <f t="shared" si="0"/>
        <v>7</v>
      </c>
      <c r="D37" s="34">
        <v>260</v>
      </c>
      <c r="E37" s="33">
        <f t="shared" si="1"/>
        <v>102000</v>
      </c>
      <c r="F37" s="32" t="s">
        <v>51</v>
      </c>
      <c r="G37" s="34">
        <v>18223</v>
      </c>
      <c r="H37" s="32" t="s">
        <v>431</v>
      </c>
      <c r="I37" s="34" t="s">
        <v>23</v>
      </c>
      <c r="J37" s="32" t="s">
        <v>24</v>
      </c>
      <c r="K37" s="34" t="s">
        <v>25</v>
      </c>
      <c r="L37" s="32" t="s">
        <v>26</v>
      </c>
      <c r="M37" s="35">
        <v>14307000</v>
      </c>
      <c r="N37" s="35">
        <v>0</v>
      </c>
    </row>
    <row r="38" spans="1:14" ht="30" x14ac:dyDescent="0.25">
      <c r="A38" s="32" t="s">
        <v>17</v>
      </c>
      <c r="B38" s="33">
        <v>3</v>
      </c>
      <c r="C38" s="33">
        <f t="shared" si="0"/>
        <v>7</v>
      </c>
      <c r="D38" s="34">
        <v>208</v>
      </c>
      <c r="E38" s="33">
        <f t="shared" si="1"/>
        <v>104000</v>
      </c>
      <c r="F38" s="32" t="s">
        <v>53</v>
      </c>
      <c r="G38" s="34">
        <v>18224</v>
      </c>
      <c r="H38" s="32" t="s">
        <v>432</v>
      </c>
      <c r="I38" s="34" t="s">
        <v>23</v>
      </c>
      <c r="J38" s="32" t="s">
        <v>24</v>
      </c>
      <c r="K38" s="34" t="s">
        <v>25</v>
      </c>
      <c r="L38" s="32" t="s">
        <v>26</v>
      </c>
      <c r="M38" s="35">
        <v>3071000</v>
      </c>
      <c r="N38" s="35">
        <v>0</v>
      </c>
    </row>
    <row r="39" spans="1:14" ht="30" x14ac:dyDescent="0.25">
      <c r="A39" s="32" t="s">
        <v>17</v>
      </c>
      <c r="B39" s="33">
        <v>3</v>
      </c>
      <c r="C39" s="33">
        <f t="shared" si="0"/>
        <v>7</v>
      </c>
      <c r="D39" s="34">
        <v>215</v>
      </c>
      <c r="E39" s="33">
        <f t="shared" si="1"/>
        <v>97000</v>
      </c>
      <c r="F39" s="32" t="s">
        <v>47</v>
      </c>
      <c r="G39" s="34">
        <v>18226</v>
      </c>
      <c r="H39" s="32" t="s">
        <v>435</v>
      </c>
      <c r="I39" s="34" t="s">
        <v>23</v>
      </c>
      <c r="J39" s="32" t="s">
        <v>24</v>
      </c>
      <c r="K39" s="34" t="s">
        <v>25</v>
      </c>
      <c r="L39" s="32" t="s">
        <v>26</v>
      </c>
      <c r="M39" s="35">
        <v>7000000</v>
      </c>
      <c r="N39" s="35">
        <v>0</v>
      </c>
    </row>
    <row r="40" spans="1:14" ht="30" x14ac:dyDescent="0.25">
      <c r="A40" s="32" t="s">
        <v>17</v>
      </c>
      <c r="B40" s="33">
        <v>3</v>
      </c>
      <c r="C40" s="33">
        <f t="shared" si="0"/>
        <v>7</v>
      </c>
      <c r="D40" s="34">
        <v>216</v>
      </c>
      <c r="E40" s="33">
        <f t="shared" si="1"/>
        <v>92000</v>
      </c>
      <c r="F40" s="32" t="s">
        <v>32</v>
      </c>
      <c r="G40" s="34">
        <v>18231</v>
      </c>
      <c r="H40" s="32" t="s">
        <v>438</v>
      </c>
      <c r="I40" s="34" t="s">
        <v>23</v>
      </c>
      <c r="J40" s="32" t="s">
        <v>24</v>
      </c>
      <c r="K40" s="34" t="s">
        <v>25</v>
      </c>
      <c r="L40" s="32" t="s">
        <v>26</v>
      </c>
      <c r="M40" s="35">
        <v>40000000</v>
      </c>
      <c r="N40" s="35">
        <v>0</v>
      </c>
    </row>
    <row r="41" spans="1:14" ht="30" x14ac:dyDescent="0.25">
      <c r="A41" s="32" t="s">
        <v>79</v>
      </c>
      <c r="B41" s="33">
        <v>9</v>
      </c>
      <c r="C41" s="33">
        <f t="shared" si="0"/>
        <v>13</v>
      </c>
      <c r="D41" s="34">
        <v>154</v>
      </c>
      <c r="E41" s="33">
        <f t="shared" si="1"/>
        <v>177000</v>
      </c>
      <c r="F41" s="32" t="s">
        <v>80</v>
      </c>
      <c r="G41" s="34">
        <v>18232</v>
      </c>
      <c r="H41" s="32" t="s">
        <v>439</v>
      </c>
      <c r="I41" s="34" t="s">
        <v>81</v>
      </c>
      <c r="J41" s="32" t="s">
        <v>82</v>
      </c>
      <c r="K41" s="34" t="s">
        <v>85</v>
      </c>
      <c r="L41" s="32" t="s">
        <v>86</v>
      </c>
      <c r="M41" s="35">
        <v>8700</v>
      </c>
      <c r="N41" s="35">
        <v>0</v>
      </c>
    </row>
    <row r="42" spans="1:14" ht="30" x14ac:dyDescent="0.25">
      <c r="A42" s="32" t="s">
        <v>79</v>
      </c>
      <c r="B42" s="33">
        <v>9</v>
      </c>
      <c r="C42" s="33">
        <f t="shared" si="0"/>
        <v>13</v>
      </c>
      <c r="D42" s="34">
        <v>154</v>
      </c>
      <c r="E42" s="33">
        <f t="shared" si="1"/>
        <v>177000</v>
      </c>
      <c r="F42" s="32" t="s">
        <v>80</v>
      </c>
      <c r="G42" s="34">
        <v>18233</v>
      </c>
      <c r="H42" s="32" t="s">
        <v>440</v>
      </c>
      <c r="I42" s="34" t="s">
        <v>81</v>
      </c>
      <c r="J42" s="32" t="s">
        <v>82</v>
      </c>
      <c r="K42" s="34" t="s">
        <v>83</v>
      </c>
      <c r="L42" s="32" t="s">
        <v>84</v>
      </c>
      <c r="M42" s="35">
        <v>5041000</v>
      </c>
      <c r="N42" s="35">
        <v>0</v>
      </c>
    </row>
    <row r="43" spans="1:14" ht="30" x14ac:dyDescent="0.25">
      <c r="A43" s="32" t="s">
        <v>17</v>
      </c>
      <c r="B43" s="33">
        <v>3</v>
      </c>
      <c r="C43" s="33">
        <f t="shared" si="0"/>
        <v>7</v>
      </c>
      <c r="D43" s="34">
        <v>207</v>
      </c>
      <c r="E43" s="33">
        <f t="shared" si="1"/>
        <v>98000</v>
      </c>
      <c r="F43" s="32" t="s">
        <v>48</v>
      </c>
      <c r="G43" s="34">
        <v>18234</v>
      </c>
      <c r="H43" s="32" t="s">
        <v>441</v>
      </c>
      <c r="I43" s="34" t="s">
        <v>19</v>
      </c>
      <c r="J43" s="32" t="s">
        <v>20</v>
      </c>
      <c r="K43" s="34" t="s">
        <v>41</v>
      </c>
      <c r="L43" s="32" t="s">
        <v>42</v>
      </c>
      <c r="M43" s="35">
        <v>53300000</v>
      </c>
      <c r="N43" s="35">
        <v>0</v>
      </c>
    </row>
    <row r="44" spans="1:14" ht="30" x14ac:dyDescent="0.25">
      <c r="A44" s="32" t="s">
        <v>17</v>
      </c>
      <c r="B44" s="33">
        <v>3</v>
      </c>
      <c r="C44" s="33">
        <f t="shared" si="0"/>
        <v>7</v>
      </c>
      <c r="D44" s="34">
        <v>207</v>
      </c>
      <c r="E44" s="33">
        <f t="shared" si="1"/>
        <v>98000</v>
      </c>
      <c r="F44" s="32" t="s">
        <v>48</v>
      </c>
      <c r="G44" s="34">
        <v>18235</v>
      </c>
      <c r="H44" s="32" t="s">
        <v>442</v>
      </c>
      <c r="I44" s="34" t="s">
        <v>19</v>
      </c>
      <c r="J44" s="32" t="s">
        <v>20</v>
      </c>
      <c r="K44" s="34" t="s">
        <v>41</v>
      </c>
      <c r="L44" s="32" t="s">
        <v>42</v>
      </c>
      <c r="M44" s="35">
        <v>6280000</v>
      </c>
      <c r="N44" s="35">
        <v>0</v>
      </c>
    </row>
    <row r="45" spans="1:14" ht="30" x14ac:dyDescent="0.25">
      <c r="A45" s="32" t="s">
        <v>56</v>
      </c>
      <c r="B45" s="33">
        <v>15</v>
      </c>
      <c r="C45" s="33">
        <f t="shared" si="0"/>
        <v>10</v>
      </c>
      <c r="D45" s="34">
        <v>199</v>
      </c>
      <c r="E45" s="33">
        <f t="shared" si="1"/>
        <v>151000</v>
      </c>
      <c r="F45" s="32" t="s">
        <v>57</v>
      </c>
      <c r="G45" s="34">
        <v>18236</v>
      </c>
      <c r="H45" s="32" t="s">
        <v>443</v>
      </c>
      <c r="I45" s="34" t="s">
        <v>14</v>
      </c>
      <c r="J45" s="32" t="s">
        <v>15</v>
      </c>
      <c r="K45" s="34" t="s">
        <v>58</v>
      </c>
      <c r="L45" s="32" t="s">
        <v>59</v>
      </c>
      <c r="M45" s="35">
        <v>500000</v>
      </c>
      <c r="N45" s="35">
        <v>0</v>
      </c>
    </row>
    <row r="46" spans="1:14" ht="30" x14ac:dyDescent="0.25">
      <c r="A46" s="32" t="s">
        <v>56</v>
      </c>
      <c r="B46" s="33">
        <v>15</v>
      </c>
      <c r="C46" s="33">
        <f t="shared" si="0"/>
        <v>10</v>
      </c>
      <c r="D46" s="34">
        <v>199</v>
      </c>
      <c r="E46" s="33">
        <f t="shared" si="1"/>
        <v>151000</v>
      </c>
      <c r="F46" s="32" t="s">
        <v>57</v>
      </c>
      <c r="G46" s="34">
        <v>18236</v>
      </c>
      <c r="H46" s="32" t="s">
        <v>443</v>
      </c>
      <c r="I46" s="34" t="s">
        <v>69</v>
      </c>
      <c r="J46" s="32" t="s">
        <v>70</v>
      </c>
      <c r="K46" s="34" t="s">
        <v>71</v>
      </c>
      <c r="L46" s="32" t="s">
        <v>70</v>
      </c>
      <c r="M46" s="35">
        <v>500000</v>
      </c>
      <c r="N46" s="35">
        <v>0</v>
      </c>
    </row>
    <row r="47" spans="1:14" ht="30" x14ac:dyDescent="0.25">
      <c r="A47" s="32" t="s">
        <v>75</v>
      </c>
      <c r="B47" s="33">
        <v>6</v>
      </c>
      <c r="C47" s="33">
        <f t="shared" si="0"/>
        <v>11</v>
      </c>
      <c r="D47" s="34">
        <v>123</v>
      </c>
      <c r="E47" s="33">
        <f t="shared" si="1"/>
        <v>167000</v>
      </c>
      <c r="F47" s="32" t="s">
        <v>77</v>
      </c>
      <c r="G47" s="34">
        <v>18238</v>
      </c>
      <c r="H47" s="32" t="s">
        <v>446</v>
      </c>
      <c r="I47" s="34" t="s">
        <v>64</v>
      </c>
      <c r="J47" s="32" t="s">
        <v>65</v>
      </c>
      <c r="K47" s="34" t="s">
        <v>447</v>
      </c>
      <c r="L47" s="32" t="s">
        <v>448</v>
      </c>
      <c r="M47" s="35">
        <v>25000</v>
      </c>
      <c r="N47" s="35">
        <v>0</v>
      </c>
    </row>
    <row r="48" spans="1:14" ht="30" x14ac:dyDescent="0.25">
      <c r="A48" s="32" t="s">
        <v>56</v>
      </c>
      <c r="B48" s="33">
        <v>15</v>
      </c>
      <c r="C48" s="33">
        <f t="shared" si="0"/>
        <v>10</v>
      </c>
      <c r="D48" s="34">
        <v>199</v>
      </c>
      <c r="E48" s="33">
        <f t="shared" si="1"/>
        <v>151000</v>
      </c>
      <c r="F48" s="32" t="s">
        <v>57</v>
      </c>
      <c r="G48" s="34">
        <v>18242</v>
      </c>
      <c r="H48" s="32" t="s">
        <v>456</v>
      </c>
      <c r="I48" s="34" t="s">
        <v>69</v>
      </c>
      <c r="J48" s="32" t="s">
        <v>70</v>
      </c>
      <c r="K48" s="34" t="s">
        <v>71</v>
      </c>
      <c r="L48" s="32" t="s">
        <v>70</v>
      </c>
      <c r="M48" s="35">
        <v>1000000</v>
      </c>
      <c r="N48" s="35">
        <v>0</v>
      </c>
    </row>
    <row r="49" spans="1:14" ht="30" x14ac:dyDescent="0.25">
      <c r="A49" s="32" t="s">
        <v>17</v>
      </c>
      <c r="B49" s="33">
        <v>3</v>
      </c>
      <c r="C49" s="33">
        <f t="shared" si="0"/>
        <v>7</v>
      </c>
      <c r="D49" s="34">
        <v>236</v>
      </c>
      <c r="E49" s="33">
        <f t="shared" si="1"/>
        <v>101000</v>
      </c>
      <c r="F49" s="32" t="s">
        <v>50</v>
      </c>
      <c r="G49" s="34">
        <v>18243</v>
      </c>
      <c r="H49" s="32" t="s">
        <v>457</v>
      </c>
      <c r="I49" s="34" t="s">
        <v>23</v>
      </c>
      <c r="J49" s="32" t="s">
        <v>24</v>
      </c>
      <c r="K49" s="34" t="s">
        <v>25</v>
      </c>
      <c r="L49" s="32" t="s">
        <v>26</v>
      </c>
      <c r="M49" s="35">
        <v>41341000</v>
      </c>
      <c r="N49" s="35">
        <v>0</v>
      </c>
    </row>
    <row r="50" spans="1:14" ht="30" x14ac:dyDescent="0.25">
      <c r="A50" s="32" t="s">
        <v>17</v>
      </c>
      <c r="B50" s="33">
        <v>3</v>
      </c>
      <c r="C50" s="33">
        <f t="shared" ref="C50:C55" si="2">VLOOKUP(B50,SecAreas,3,FALSE)</f>
        <v>7</v>
      </c>
      <c r="D50" s="34">
        <v>216</v>
      </c>
      <c r="E50" s="33">
        <f t="shared" ref="E50:E55" si="3">IF(ISNA(VLOOKUP(D50,AgencyList,3,FALSE)),9999999,VLOOKUP(D50,AgencyList,3,FALSE))</f>
        <v>92000</v>
      </c>
      <c r="F50" s="32" t="s">
        <v>32</v>
      </c>
      <c r="G50" s="34">
        <v>18249</v>
      </c>
      <c r="H50" s="32" t="s">
        <v>460</v>
      </c>
      <c r="I50" s="34" t="s">
        <v>19</v>
      </c>
      <c r="J50" s="32" t="s">
        <v>20</v>
      </c>
      <c r="K50" s="34" t="s">
        <v>21</v>
      </c>
      <c r="L50" s="32" t="s">
        <v>22</v>
      </c>
      <c r="M50" s="35">
        <v>8400000</v>
      </c>
      <c r="N50" s="35">
        <v>0</v>
      </c>
    </row>
    <row r="51" spans="1:14" ht="30" x14ac:dyDescent="0.25">
      <c r="A51" s="32" t="s">
        <v>17</v>
      </c>
      <c r="B51" s="33">
        <v>3</v>
      </c>
      <c r="C51" s="33">
        <f t="shared" si="2"/>
        <v>7</v>
      </c>
      <c r="D51" s="34">
        <v>216</v>
      </c>
      <c r="E51" s="33">
        <f t="shared" si="3"/>
        <v>92000</v>
      </c>
      <c r="F51" s="32" t="s">
        <v>32</v>
      </c>
      <c r="G51" s="34">
        <v>18249</v>
      </c>
      <c r="H51" s="32" t="s">
        <v>460</v>
      </c>
      <c r="I51" s="34" t="s">
        <v>23</v>
      </c>
      <c r="J51" s="32" t="s">
        <v>24</v>
      </c>
      <c r="K51" s="34" t="s">
        <v>25</v>
      </c>
      <c r="L51" s="32" t="s">
        <v>26</v>
      </c>
      <c r="M51" s="35">
        <v>26600000</v>
      </c>
      <c r="N51" s="35">
        <v>0</v>
      </c>
    </row>
    <row r="52" spans="1:14" ht="30" x14ac:dyDescent="0.25">
      <c r="A52" s="32" t="s">
        <v>75</v>
      </c>
      <c r="B52" s="33">
        <v>6</v>
      </c>
      <c r="C52" s="33">
        <f t="shared" si="2"/>
        <v>11</v>
      </c>
      <c r="D52" s="34">
        <v>156</v>
      </c>
      <c r="E52" s="33">
        <f t="shared" si="3"/>
        <v>168000</v>
      </c>
      <c r="F52" s="32" t="s">
        <v>78</v>
      </c>
      <c r="G52" s="34">
        <v>18250</v>
      </c>
      <c r="H52" s="32" t="s">
        <v>461</v>
      </c>
      <c r="I52" s="34" t="s">
        <v>34</v>
      </c>
      <c r="J52" s="32" t="s">
        <v>35</v>
      </c>
      <c r="K52" s="34" t="s">
        <v>36</v>
      </c>
      <c r="L52" s="32" t="s">
        <v>49</v>
      </c>
      <c r="M52" s="35">
        <v>800000</v>
      </c>
      <c r="N52" s="35">
        <v>0</v>
      </c>
    </row>
    <row r="53" spans="1:14" ht="30" x14ac:dyDescent="0.25">
      <c r="A53" s="32" t="s">
        <v>94</v>
      </c>
      <c r="B53" s="33">
        <v>10</v>
      </c>
      <c r="C53" s="33">
        <f t="shared" si="2"/>
        <v>15</v>
      </c>
      <c r="D53" s="34">
        <v>949</v>
      </c>
      <c r="E53" s="33">
        <f t="shared" si="3"/>
        <v>185000</v>
      </c>
      <c r="F53" s="32" t="s">
        <v>95</v>
      </c>
      <c r="G53" s="34">
        <v>18251</v>
      </c>
      <c r="H53" s="32" t="s">
        <v>462</v>
      </c>
      <c r="I53" s="34" t="s">
        <v>23</v>
      </c>
      <c r="J53" s="32" t="s">
        <v>24</v>
      </c>
      <c r="K53" s="34" t="s">
        <v>38</v>
      </c>
      <c r="L53" s="32" t="s">
        <v>39</v>
      </c>
      <c r="M53" s="35">
        <v>57500000</v>
      </c>
      <c r="N53" s="35">
        <v>0</v>
      </c>
    </row>
    <row r="54" spans="1:14" ht="30" x14ac:dyDescent="0.25">
      <c r="A54" s="32" t="s">
        <v>17</v>
      </c>
      <c r="B54" s="33">
        <v>3</v>
      </c>
      <c r="C54" s="33">
        <f t="shared" si="2"/>
        <v>7</v>
      </c>
      <c r="D54" s="34">
        <v>247</v>
      </c>
      <c r="E54" s="33">
        <f t="shared" si="3"/>
        <v>91000</v>
      </c>
      <c r="F54" s="32" t="s">
        <v>30</v>
      </c>
      <c r="G54" s="34">
        <v>18252</v>
      </c>
      <c r="H54" s="32" t="s">
        <v>463</v>
      </c>
      <c r="I54" s="34" t="s">
        <v>19</v>
      </c>
      <c r="J54" s="32" t="s">
        <v>20</v>
      </c>
      <c r="K54" s="34" t="s">
        <v>31</v>
      </c>
      <c r="L54" s="32" t="s">
        <v>454</v>
      </c>
      <c r="M54" s="35">
        <v>3000000</v>
      </c>
      <c r="N54" s="35">
        <v>0</v>
      </c>
    </row>
    <row r="55" spans="1:14" ht="45" x14ac:dyDescent="0.25">
      <c r="A55" s="32" t="s">
        <v>17</v>
      </c>
      <c r="B55" s="33">
        <v>3</v>
      </c>
      <c r="C55" s="33">
        <f t="shared" si="2"/>
        <v>7</v>
      </c>
      <c r="D55" s="34">
        <v>247</v>
      </c>
      <c r="E55" s="33">
        <f t="shared" si="3"/>
        <v>91000</v>
      </c>
      <c r="F55" s="32" t="s">
        <v>30</v>
      </c>
      <c r="G55" s="34">
        <v>18253</v>
      </c>
      <c r="H55" s="32" t="s">
        <v>464</v>
      </c>
      <c r="I55" s="34" t="s">
        <v>19</v>
      </c>
      <c r="J55" s="32" t="s">
        <v>20</v>
      </c>
      <c r="K55" s="34" t="s">
        <v>31</v>
      </c>
      <c r="L55" s="32" t="s">
        <v>454</v>
      </c>
      <c r="M55" s="35">
        <v>15500000</v>
      </c>
      <c r="N55" s="35">
        <v>0</v>
      </c>
    </row>
    <row r="56" spans="1:14" ht="3.75" customHeight="1" thickBot="1" x14ac:dyDescent="0.3">
      <c r="A56" s="28"/>
      <c r="B56" s="29"/>
      <c r="C56" s="29"/>
      <c r="D56" s="30"/>
      <c r="E56" s="29"/>
      <c r="F56" s="28"/>
      <c r="G56" s="30"/>
      <c r="H56" s="28"/>
      <c r="I56" s="30"/>
      <c r="J56" s="28"/>
      <c r="K56" s="30"/>
      <c r="L56" s="28"/>
      <c r="M56" s="31"/>
      <c r="N56" s="31"/>
    </row>
    <row r="57" spans="1:14" ht="5.25" customHeight="1" x14ac:dyDescent="0.25">
      <c r="M57" s="5"/>
      <c r="N57" s="5"/>
    </row>
    <row r="58" spans="1:14" x14ac:dyDescent="0.25">
      <c r="L58" s="6" t="s">
        <v>114</v>
      </c>
      <c r="M58" s="4">
        <f>SUBTOTAL(109,M5:M56)</f>
        <v>506530700</v>
      </c>
      <c r="N58" s="4">
        <f>SUBTOTAL(109,N5:N56)</f>
        <v>151146000</v>
      </c>
    </row>
    <row r="60" spans="1:14" x14ac:dyDescent="0.25">
      <c r="L60" s="40" t="s">
        <v>467</v>
      </c>
      <c r="M60" s="2">
        <f>SUMIFS($M$5:$M$56,$I$5:$I$56,"01")</f>
        <v>10800000</v>
      </c>
      <c r="N60" s="2">
        <f>SUMIFS($N$5:$N$56,$I$5:$I$56,"01")</f>
        <v>0</v>
      </c>
    </row>
    <row r="61" spans="1:14" x14ac:dyDescent="0.25">
      <c r="L61" s="41"/>
      <c r="M61" s="2"/>
      <c r="N61" s="2"/>
    </row>
    <row r="62" spans="1:14" x14ac:dyDescent="0.25">
      <c r="L62" s="40" t="s">
        <v>468</v>
      </c>
      <c r="M62" s="2"/>
      <c r="N62" s="2"/>
    </row>
    <row r="63" spans="1:14" x14ac:dyDescent="0.25">
      <c r="L63" s="41" t="s">
        <v>469</v>
      </c>
      <c r="M63" s="2">
        <f>SUMIFS($M$5:$M$56,$I$5:$I$56,"02")</f>
        <v>1223000</v>
      </c>
      <c r="N63" s="2">
        <f>SUMIFS($N$5:$N$56,$I$5:$I$56,"02")</f>
        <v>175000</v>
      </c>
    </row>
    <row r="64" spans="1:14" x14ac:dyDescent="0.25">
      <c r="L64" s="41" t="s">
        <v>470</v>
      </c>
      <c r="M64" s="2">
        <f>SUMIFS($M$5:$M$56,$I$5:$I$56,"03")</f>
        <v>92480000</v>
      </c>
      <c r="N64" s="2">
        <f>SUMIFS($N$5:$N$56,$I$5:$I$56,"03")</f>
        <v>0</v>
      </c>
    </row>
    <row r="65" spans="12:14" x14ac:dyDescent="0.25">
      <c r="L65" s="41" t="s">
        <v>471</v>
      </c>
      <c r="M65" s="2">
        <f>SUMIFS($M$5:$M$56,$I$5:$I$56,"04")</f>
        <v>51766700</v>
      </c>
      <c r="N65" s="2">
        <f>SUMIFS($N$5:$N$56,$I$5:$I$56,"04")</f>
        <v>43671000</v>
      </c>
    </row>
    <row r="66" spans="12:14" x14ac:dyDescent="0.25">
      <c r="L66" s="41" t="s">
        <v>472</v>
      </c>
      <c r="M66" s="2">
        <f>SUMIFS($M$5:$M$56,$I$5:$I$56,"05")</f>
        <v>0</v>
      </c>
      <c r="N66" s="2">
        <f>SUMIFS($N$5:$N$56,$I$5:$I$56,"05")</f>
        <v>0</v>
      </c>
    </row>
    <row r="67" spans="12:14" x14ac:dyDescent="0.25">
      <c r="L67" s="41" t="s">
        <v>473</v>
      </c>
      <c r="M67" s="2">
        <f>SUMIFS($M$5:$M$56,$I$5:$I$56,"06")</f>
        <v>0</v>
      </c>
      <c r="N67" s="2">
        <f>SUMIFS($N$5:$N$56,$I$5:$I$56,"06")</f>
        <v>0</v>
      </c>
    </row>
    <row r="68" spans="12:14" x14ac:dyDescent="0.25">
      <c r="L68" s="41" t="s">
        <v>474</v>
      </c>
      <c r="M68" s="2">
        <f>SUMIFS($M$5:$M$56,$I$5:$I$56,"07")</f>
        <v>0</v>
      </c>
      <c r="N68" s="2">
        <f>SUMIFS($N$5:$N$56,$I$5:$I$56,"07")</f>
        <v>0</v>
      </c>
    </row>
    <row r="69" spans="12:14" x14ac:dyDescent="0.25">
      <c r="L69" s="41" t="s">
        <v>475</v>
      </c>
      <c r="M69" s="2">
        <f>SUMIFS($M$5:$M$56,$I$5:$I$56,"08")</f>
        <v>342336000</v>
      </c>
      <c r="N69" s="2">
        <f>SUMIFS($N$5:$N$56,$I$5:$I$56,"08")</f>
        <v>99900000</v>
      </c>
    </row>
    <row r="70" spans="12:14" x14ac:dyDescent="0.25">
      <c r="L70" s="41" t="s">
        <v>476</v>
      </c>
      <c r="M70" s="2">
        <f>SUMIFS($M$5:$M$56,$I$5:$I$56,"09")</f>
        <v>2925000</v>
      </c>
      <c r="N70" s="2">
        <f>SUMIFS($N$5:$N$56,$I$5:$I$56,"09")</f>
        <v>3150000</v>
      </c>
    </row>
    <row r="71" spans="12:14" x14ac:dyDescent="0.25">
      <c r="L71" s="41" t="s">
        <v>477</v>
      </c>
      <c r="M71" s="2">
        <f>SUMIFS($M$5:$M$56,$I$5:$I$56,"10")</f>
        <v>5000000</v>
      </c>
      <c r="N71" s="2">
        <f>SUMIFS($N$5:$N$56,$I$5:$I$56,"10")</f>
        <v>4250000</v>
      </c>
    </row>
  </sheetData>
  <autoFilter ref="A4:N56">
    <sortState ref="A5:N103">
      <sortCondition ref="C5:C103"/>
      <sortCondition ref="E5:E103"/>
      <sortCondition ref="G5:G103"/>
      <sortCondition ref="K5:K103"/>
    </sortState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7"/>
  <sheetViews>
    <sheetView showGridLines="0" workbookViewId="0">
      <pane xSplit="6" ySplit="4" topLeftCell="I76" activePane="bottomRight" state="frozen"/>
      <selection pane="topRight" activeCell="G1" sqref="G1"/>
      <selection pane="bottomLeft" activeCell="A5" sqref="A5"/>
      <selection pane="bottomRight" activeCell="A3" sqref="A3"/>
    </sheetView>
  </sheetViews>
  <sheetFormatPr defaultRowHeight="15" x14ac:dyDescent="0.25"/>
  <cols>
    <col min="1" max="1" width="15.42578125" customWidth="1"/>
    <col min="2" max="2" width="12" hidden="1" customWidth="1"/>
    <col min="3" max="3" width="9.140625" hidden="1" customWidth="1"/>
    <col min="4" max="4" width="7.28515625" customWidth="1"/>
    <col min="5" max="5" width="9.140625" hidden="1" customWidth="1"/>
    <col min="6" max="6" width="35.42578125" customWidth="1"/>
    <col min="8" max="8" width="35.42578125" customWidth="1"/>
    <col min="10" max="10" width="22.140625" customWidth="1"/>
    <col min="11" max="11" width="9.140625" style="3"/>
    <col min="12" max="12" width="31.140625" customWidth="1"/>
    <col min="13" max="13" width="8.42578125" customWidth="1"/>
    <col min="14" max="14" width="20.28515625" customWidth="1"/>
    <col min="15" max="15" width="20.28515625" hidden="1" customWidth="1"/>
    <col min="16" max="16" width="21.28515625" customWidth="1"/>
    <col min="17" max="17" width="27" customWidth="1"/>
    <col min="18" max="18" width="14.5703125" hidden="1" customWidth="1"/>
    <col min="19" max="19" width="16.28515625" bestFit="1" customWidth="1"/>
    <col min="20" max="20" width="15.28515625" bestFit="1" customWidth="1"/>
  </cols>
  <sheetData>
    <row r="1" spans="1:20" ht="18.75" x14ac:dyDescent="0.3">
      <c r="A1" s="7" t="s">
        <v>399</v>
      </c>
    </row>
    <row r="2" spans="1:20" x14ac:dyDescent="0.25">
      <c r="A2" s="8" t="s">
        <v>400</v>
      </c>
    </row>
    <row r="3" spans="1:20" ht="5.25" customHeight="1" x14ac:dyDescent="0.25"/>
    <row r="4" spans="1:20" ht="43.5" customHeight="1" thickBot="1" x14ac:dyDescent="0.3">
      <c r="A4" s="25" t="s">
        <v>0</v>
      </c>
      <c r="B4" s="25" t="s">
        <v>1</v>
      </c>
      <c r="C4" s="25" t="s">
        <v>2</v>
      </c>
      <c r="D4" s="25" t="s">
        <v>3</v>
      </c>
      <c r="E4" s="25" t="s">
        <v>4</v>
      </c>
      <c r="F4" s="25" t="s">
        <v>5</v>
      </c>
      <c r="G4" s="25" t="s">
        <v>6</v>
      </c>
      <c r="H4" s="25" t="s">
        <v>7</v>
      </c>
      <c r="I4" s="25" t="s">
        <v>8</v>
      </c>
      <c r="J4" s="25" t="s">
        <v>9</v>
      </c>
      <c r="K4" s="25" t="s">
        <v>10</v>
      </c>
      <c r="L4" s="25" t="s">
        <v>11</v>
      </c>
      <c r="M4" s="25" t="s">
        <v>112</v>
      </c>
      <c r="N4" s="25" t="s">
        <v>394</v>
      </c>
      <c r="O4" s="25" t="s">
        <v>392</v>
      </c>
      <c r="P4" s="25" t="s">
        <v>113</v>
      </c>
      <c r="Q4" s="25" t="s">
        <v>466</v>
      </c>
      <c r="R4" s="25" t="s">
        <v>103</v>
      </c>
      <c r="S4" s="25" t="s">
        <v>403</v>
      </c>
      <c r="T4" s="25" t="s">
        <v>404</v>
      </c>
    </row>
    <row r="5" spans="1:20" ht="30" x14ac:dyDescent="0.25">
      <c r="A5" s="21" t="s">
        <v>12</v>
      </c>
      <c r="B5" s="22">
        <v>19</v>
      </c>
      <c r="C5" s="22">
        <f t="shared" ref="C5:C36" si="0">VLOOKUP(B5,SecAreas,3,FALSE)</f>
        <v>5</v>
      </c>
      <c r="D5" s="23">
        <v>301</v>
      </c>
      <c r="E5" s="22">
        <f t="shared" ref="E5:E36" si="1">IF(ISNA(VLOOKUP(D5,AgencyList,3,FALSE)),9999999,VLOOKUP(D5,AgencyList,3,FALSE))</f>
        <v>66000</v>
      </c>
      <c r="F5" s="21" t="s">
        <v>240</v>
      </c>
      <c r="G5" s="23">
        <v>18237</v>
      </c>
      <c r="H5" s="21" t="s">
        <v>444</v>
      </c>
      <c r="I5" s="23" t="s">
        <v>34</v>
      </c>
      <c r="J5" s="21" t="s">
        <v>35</v>
      </c>
      <c r="K5" s="23" t="s">
        <v>36</v>
      </c>
      <c r="L5" s="21" t="s">
        <v>37</v>
      </c>
      <c r="M5" s="23">
        <f t="shared" ref="M5:M36" si="2">VLOOKUP(R5,SessionChapter,2,FALSE)</f>
        <v>2016</v>
      </c>
      <c r="N5" s="21" t="str">
        <f t="shared" ref="N5:N36" si="3">VLOOKUP(R5,SessionChapter,3,FALSE)</f>
        <v>Chapter 780, 2016 Session</v>
      </c>
      <c r="O5" s="21" t="s">
        <v>395</v>
      </c>
      <c r="P5" s="21" t="str">
        <f t="shared" ref="P5:P36" si="4">VLOOKUP(O5,PB_ChangeType,2,FALSE)</f>
        <v>A. Introduced Bill Amendement</v>
      </c>
      <c r="Q5" s="21" t="s">
        <v>444</v>
      </c>
      <c r="R5" s="21" t="s">
        <v>105</v>
      </c>
      <c r="S5" s="24">
        <v>750000</v>
      </c>
      <c r="T5" s="24">
        <v>0</v>
      </c>
    </row>
    <row r="6" spans="1:20" ht="30" x14ac:dyDescent="0.25">
      <c r="A6" s="15" t="s">
        <v>12</v>
      </c>
      <c r="B6" s="16">
        <v>19</v>
      </c>
      <c r="C6" s="16">
        <f t="shared" si="0"/>
        <v>5</v>
      </c>
      <c r="D6" s="17">
        <v>301</v>
      </c>
      <c r="E6" s="16">
        <f t="shared" si="1"/>
        <v>66000</v>
      </c>
      <c r="F6" s="15" t="s">
        <v>240</v>
      </c>
      <c r="G6" s="17">
        <v>18237</v>
      </c>
      <c r="H6" s="15" t="s">
        <v>444</v>
      </c>
      <c r="I6" s="17" t="s">
        <v>34</v>
      </c>
      <c r="J6" s="15" t="s">
        <v>35</v>
      </c>
      <c r="K6" s="17" t="s">
        <v>36</v>
      </c>
      <c r="L6" s="15" t="s">
        <v>49</v>
      </c>
      <c r="M6" s="17">
        <f t="shared" si="2"/>
        <v>2016</v>
      </c>
      <c r="N6" s="15" t="str">
        <f t="shared" si="3"/>
        <v>Chapter 780, 2016 Session</v>
      </c>
      <c r="O6" s="15" t="s">
        <v>396</v>
      </c>
      <c r="P6" s="15" t="str">
        <f t="shared" si="4"/>
        <v>B. General Assembly Amendment</v>
      </c>
      <c r="Q6" s="15" t="s">
        <v>445</v>
      </c>
      <c r="R6" s="15" t="s">
        <v>105</v>
      </c>
      <c r="S6" s="18">
        <v>-750000</v>
      </c>
      <c r="T6" s="18">
        <v>0</v>
      </c>
    </row>
    <row r="7" spans="1:20" ht="30" x14ac:dyDescent="0.25">
      <c r="A7" s="15" t="s">
        <v>124</v>
      </c>
      <c r="B7" s="16">
        <v>16</v>
      </c>
      <c r="C7" s="16">
        <f t="shared" si="0"/>
        <v>6</v>
      </c>
      <c r="D7" s="17">
        <v>182</v>
      </c>
      <c r="E7" s="16">
        <f t="shared" si="1"/>
        <v>78000</v>
      </c>
      <c r="F7" s="15" t="s">
        <v>182</v>
      </c>
      <c r="G7" s="17">
        <v>14950</v>
      </c>
      <c r="H7" s="15" t="s">
        <v>46</v>
      </c>
      <c r="I7" s="17" t="s">
        <v>14</v>
      </c>
      <c r="J7" s="15" t="s">
        <v>15</v>
      </c>
      <c r="K7" s="17" t="s">
        <v>16</v>
      </c>
      <c r="L7" s="15" t="s">
        <v>15</v>
      </c>
      <c r="M7" s="17">
        <f t="shared" si="2"/>
        <v>2016</v>
      </c>
      <c r="N7" s="15" t="str">
        <f t="shared" si="3"/>
        <v>Chapter 780, 2016 Session</v>
      </c>
      <c r="O7" s="15" t="s">
        <v>395</v>
      </c>
      <c r="P7" s="15" t="str">
        <f t="shared" si="4"/>
        <v>A. Introduced Bill Amendement</v>
      </c>
      <c r="Q7" s="15" t="s">
        <v>46</v>
      </c>
      <c r="R7" s="15" t="s">
        <v>105</v>
      </c>
      <c r="S7" s="18">
        <v>683000</v>
      </c>
      <c r="T7" s="18">
        <v>175000</v>
      </c>
    </row>
    <row r="8" spans="1:20" ht="30" x14ac:dyDescent="0.25">
      <c r="A8" s="15" t="s">
        <v>17</v>
      </c>
      <c r="B8" s="16">
        <v>3</v>
      </c>
      <c r="C8" s="16">
        <f t="shared" si="0"/>
        <v>7</v>
      </c>
      <c r="D8" s="17">
        <v>204</v>
      </c>
      <c r="E8" s="16">
        <f t="shared" si="1"/>
        <v>88000</v>
      </c>
      <c r="F8" s="15" t="s">
        <v>29</v>
      </c>
      <c r="G8" s="17">
        <v>18218</v>
      </c>
      <c r="H8" s="15" t="s">
        <v>426</v>
      </c>
      <c r="I8" s="17" t="s">
        <v>23</v>
      </c>
      <c r="J8" s="15" t="s">
        <v>24</v>
      </c>
      <c r="K8" s="17" t="s">
        <v>27</v>
      </c>
      <c r="L8" s="15" t="s">
        <v>28</v>
      </c>
      <c r="M8" s="17">
        <f t="shared" si="2"/>
        <v>2016</v>
      </c>
      <c r="N8" s="15" t="str">
        <f t="shared" si="3"/>
        <v>Chapter 780, 2016 Session</v>
      </c>
      <c r="O8" s="15" t="s">
        <v>395</v>
      </c>
      <c r="P8" s="15" t="str">
        <f t="shared" si="4"/>
        <v>A. Introduced Bill Amendement</v>
      </c>
      <c r="Q8" s="15" t="s">
        <v>426</v>
      </c>
      <c r="R8" s="15" t="s">
        <v>105</v>
      </c>
      <c r="S8" s="18">
        <v>2500000</v>
      </c>
      <c r="T8" s="18">
        <v>0</v>
      </c>
    </row>
    <row r="9" spans="1:20" ht="30" x14ac:dyDescent="0.25">
      <c r="A9" s="15" t="s">
        <v>17</v>
      </c>
      <c r="B9" s="16">
        <v>3</v>
      </c>
      <c r="C9" s="16">
        <f t="shared" si="0"/>
        <v>7</v>
      </c>
      <c r="D9" s="17">
        <v>204</v>
      </c>
      <c r="E9" s="16">
        <f t="shared" si="1"/>
        <v>88000</v>
      </c>
      <c r="F9" s="15" t="s">
        <v>29</v>
      </c>
      <c r="G9" s="17">
        <v>18219</v>
      </c>
      <c r="H9" s="15" t="s">
        <v>427</v>
      </c>
      <c r="I9" s="17" t="s">
        <v>23</v>
      </c>
      <c r="J9" s="15" t="s">
        <v>24</v>
      </c>
      <c r="K9" s="17" t="s">
        <v>25</v>
      </c>
      <c r="L9" s="15" t="s">
        <v>26</v>
      </c>
      <c r="M9" s="17">
        <f t="shared" si="2"/>
        <v>2016</v>
      </c>
      <c r="N9" s="15" t="str">
        <f t="shared" si="3"/>
        <v>Chapter 780, 2016 Session</v>
      </c>
      <c r="O9" s="15" t="s">
        <v>395</v>
      </c>
      <c r="P9" s="15" t="str">
        <f t="shared" si="4"/>
        <v>A. Introduced Bill Amendement</v>
      </c>
      <c r="Q9" s="15" t="s">
        <v>427</v>
      </c>
      <c r="R9" s="15" t="s">
        <v>105</v>
      </c>
      <c r="S9" s="18">
        <v>5000000</v>
      </c>
      <c r="T9" s="18">
        <v>0</v>
      </c>
    </row>
    <row r="10" spans="1:20" ht="30" x14ac:dyDescent="0.25">
      <c r="A10" s="15" t="s">
        <v>17</v>
      </c>
      <c r="B10" s="16">
        <v>3</v>
      </c>
      <c r="C10" s="16">
        <f t="shared" si="0"/>
        <v>7</v>
      </c>
      <c r="D10" s="17">
        <v>204</v>
      </c>
      <c r="E10" s="16">
        <f t="shared" si="1"/>
        <v>88000</v>
      </c>
      <c r="F10" s="15" t="s">
        <v>29</v>
      </c>
      <c r="G10" s="17">
        <v>18220</v>
      </c>
      <c r="H10" s="15" t="s">
        <v>428</v>
      </c>
      <c r="I10" s="17" t="s">
        <v>23</v>
      </c>
      <c r="J10" s="15" t="s">
        <v>24</v>
      </c>
      <c r="K10" s="17" t="s">
        <v>25</v>
      </c>
      <c r="L10" s="15" t="s">
        <v>26</v>
      </c>
      <c r="M10" s="17">
        <f t="shared" si="2"/>
        <v>2016</v>
      </c>
      <c r="N10" s="15" t="str">
        <f t="shared" si="3"/>
        <v>Chapter 780, 2016 Session</v>
      </c>
      <c r="O10" s="15" t="s">
        <v>395</v>
      </c>
      <c r="P10" s="15" t="str">
        <f t="shared" si="4"/>
        <v>A. Introduced Bill Amendement</v>
      </c>
      <c r="Q10" s="15" t="s">
        <v>428</v>
      </c>
      <c r="R10" s="15" t="s">
        <v>105</v>
      </c>
      <c r="S10" s="18">
        <v>5000000</v>
      </c>
      <c r="T10" s="18">
        <v>0</v>
      </c>
    </row>
    <row r="11" spans="1:20" ht="45" x14ac:dyDescent="0.25">
      <c r="A11" s="15" t="s">
        <v>17</v>
      </c>
      <c r="B11" s="16">
        <v>3</v>
      </c>
      <c r="C11" s="16">
        <f t="shared" si="0"/>
        <v>7</v>
      </c>
      <c r="D11" s="17">
        <v>241</v>
      </c>
      <c r="E11" s="16">
        <f t="shared" si="1"/>
        <v>89000</v>
      </c>
      <c r="F11" s="15" t="s">
        <v>209</v>
      </c>
      <c r="G11" s="17">
        <v>18222</v>
      </c>
      <c r="H11" s="15" t="s">
        <v>430</v>
      </c>
      <c r="I11" s="17" t="s">
        <v>23</v>
      </c>
      <c r="J11" s="15" t="s">
        <v>24</v>
      </c>
      <c r="K11" s="17" t="s">
        <v>27</v>
      </c>
      <c r="L11" s="15" t="s">
        <v>28</v>
      </c>
      <c r="M11" s="17">
        <f t="shared" si="2"/>
        <v>2016</v>
      </c>
      <c r="N11" s="15" t="str">
        <f t="shared" si="3"/>
        <v>Chapter 780, 2016 Session</v>
      </c>
      <c r="O11" s="15" t="s">
        <v>395</v>
      </c>
      <c r="P11" s="15" t="str">
        <f t="shared" si="4"/>
        <v>A. Introduced Bill Amendement</v>
      </c>
      <c r="Q11" s="15" t="s">
        <v>430</v>
      </c>
      <c r="R11" s="15" t="s">
        <v>105</v>
      </c>
      <c r="S11" s="18">
        <v>2650000</v>
      </c>
      <c r="T11" s="18">
        <v>0</v>
      </c>
    </row>
    <row r="12" spans="1:20" ht="75" x14ac:dyDescent="0.25">
      <c r="A12" s="15" t="s">
        <v>17</v>
      </c>
      <c r="B12" s="16">
        <v>3</v>
      </c>
      <c r="C12" s="16">
        <f t="shared" si="0"/>
        <v>7</v>
      </c>
      <c r="D12" s="17">
        <v>247</v>
      </c>
      <c r="E12" s="16">
        <f t="shared" si="1"/>
        <v>91000</v>
      </c>
      <c r="F12" s="15" t="s">
        <v>30</v>
      </c>
      <c r="G12" s="17">
        <v>18207</v>
      </c>
      <c r="H12" s="15" t="s">
        <v>417</v>
      </c>
      <c r="I12" s="17" t="s">
        <v>23</v>
      </c>
      <c r="J12" s="15" t="s">
        <v>24</v>
      </c>
      <c r="K12" s="17" t="s">
        <v>25</v>
      </c>
      <c r="L12" s="15" t="s">
        <v>26</v>
      </c>
      <c r="M12" s="17">
        <f t="shared" si="2"/>
        <v>2016</v>
      </c>
      <c r="N12" s="15" t="str">
        <f t="shared" si="3"/>
        <v>Chapter 780, 2016 Session</v>
      </c>
      <c r="O12" s="15" t="s">
        <v>395</v>
      </c>
      <c r="P12" s="15" t="str">
        <f t="shared" si="4"/>
        <v>A. Introduced Bill Amendement</v>
      </c>
      <c r="Q12" s="15" t="s">
        <v>417</v>
      </c>
      <c r="R12" s="15" t="s">
        <v>105</v>
      </c>
      <c r="S12" s="18">
        <v>2582000</v>
      </c>
      <c r="T12" s="18">
        <v>0</v>
      </c>
    </row>
    <row r="13" spans="1:20" ht="30" x14ac:dyDescent="0.25">
      <c r="A13" s="15" t="s">
        <v>17</v>
      </c>
      <c r="B13" s="16">
        <v>3</v>
      </c>
      <c r="C13" s="16">
        <f t="shared" si="0"/>
        <v>7</v>
      </c>
      <c r="D13" s="17">
        <v>247</v>
      </c>
      <c r="E13" s="16">
        <f t="shared" si="1"/>
        <v>91000</v>
      </c>
      <c r="F13" s="15" t="s">
        <v>30</v>
      </c>
      <c r="G13" s="17">
        <v>18208</v>
      </c>
      <c r="H13" s="15" t="s">
        <v>418</v>
      </c>
      <c r="I13" s="17" t="s">
        <v>23</v>
      </c>
      <c r="J13" s="15" t="s">
        <v>24</v>
      </c>
      <c r="K13" s="17" t="s">
        <v>25</v>
      </c>
      <c r="L13" s="15" t="s">
        <v>26</v>
      </c>
      <c r="M13" s="17">
        <f t="shared" si="2"/>
        <v>2016</v>
      </c>
      <c r="N13" s="15" t="str">
        <f t="shared" si="3"/>
        <v>Chapter 780, 2016 Session</v>
      </c>
      <c r="O13" s="15" t="s">
        <v>395</v>
      </c>
      <c r="P13" s="15" t="str">
        <f t="shared" si="4"/>
        <v>A. Introduced Bill Amendement</v>
      </c>
      <c r="Q13" s="15" t="s">
        <v>418</v>
      </c>
      <c r="R13" s="15" t="s">
        <v>105</v>
      </c>
      <c r="S13" s="18">
        <v>25228000</v>
      </c>
      <c r="T13" s="18">
        <v>0</v>
      </c>
    </row>
    <row r="14" spans="1:20" ht="30" x14ac:dyDescent="0.25">
      <c r="A14" s="15" t="s">
        <v>17</v>
      </c>
      <c r="B14" s="16">
        <v>3</v>
      </c>
      <c r="C14" s="16">
        <f t="shared" si="0"/>
        <v>7</v>
      </c>
      <c r="D14" s="17">
        <v>247</v>
      </c>
      <c r="E14" s="16">
        <f t="shared" si="1"/>
        <v>91000</v>
      </c>
      <c r="F14" s="15" t="s">
        <v>30</v>
      </c>
      <c r="G14" s="17">
        <v>18252</v>
      </c>
      <c r="H14" s="15" t="s">
        <v>463</v>
      </c>
      <c r="I14" s="17" t="s">
        <v>19</v>
      </c>
      <c r="J14" s="15" t="s">
        <v>20</v>
      </c>
      <c r="K14" s="17" t="s">
        <v>31</v>
      </c>
      <c r="L14" s="15" t="s">
        <v>454</v>
      </c>
      <c r="M14" s="17">
        <f t="shared" si="2"/>
        <v>2016</v>
      </c>
      <c r="N14" s="15" t="str">
        <f t="shared" si="3"/>
        <v>Chapter 780, 2016 Session</v>
      </c>
      <c r="O14" s="15" t="s">
        <v>396</v>
      </c>
      <c r="P14" s="15" t="str">
        <f t="shared" si="4"/>
        <v>B. General Assembly Amendment</v>
      </c>
      <c r="Q14" s="15" t="s">
        <v>463</v>
      </c>
      <c r="R14" s="15" t="s">
        <v>105</v>
      </c>
      <c r="S14" s="18">
        <v>3000000</v>
      </c>
      <c r="T14" s="18">
        <v>0</v>
      </c>
    </row>
    <row r="15" spans="1:20" ht="60" x14ac:dyDescent="0.25">
      <c r="A15" s="15" t="s">
        <v>17</v>
      </c>
      <c r="B15" s="16">
        <v>3</v>
      </c>
      <c r="C15" s="16">
        <f t="shared" si="0"/>
        <v>7</v>
      </c>
      <c r="D15" s="17">
        <v>247</v>
      </c>
      <c r="E15" s="16">
        <f t="shared" si="1"/>
        <v>91000</v>
      </c>
      <c r="F15" s="15" t="s">
        <v>30</v>
      </c>
      <c r="G15" s="17">
        <v>18253</v>
      </c>
      <c r="H15" s="15" t="s">
        <v>464</v>
      </c>
      <c r="I15" s="17" t="s">
        <v>19</v>
      </c>
      <c r="J15" s="15" t="s">
        <v>20</v>
      </c>
      <c r="K15" s="17" t="s">
        <v>31</v>
      </c>
      <c r="L15" s="15" t="s">
        <v>454</v>
      </c>
      <c r="M15" s="17">
        <f t="shared" si="2"/>
        <v>2016</v>
      </c>
      <c r="N15" s="15" t="str">
        <f t="shared" si="3"/>
        <v>Chapter 780, 2016 Session</v>
      </c>
      <c r="O15" s="15" t="s">
        <v>396</v>
      </c>
      <c r="P15" s="15" t="str">
        <f t="shared" si="4"/>
        <v>B. General Assembly Amendment</v>
      </c>
      <c r="Q15" s="15" t="s">
        <v>464</v>
      </c>
      <c r="R15" s="15" t="s">
        <v>105</v>
      </c>
      <c r="S15" s="18">
        <v>15500000</v>
      </c>
      <c r="T15" s="18">
        <v>0</v>
      </c>
    </row>
    <row r="16" spans="1:20" ht="30" x14ac:dyDescent="0.25">
      <c r="A16" s="15" t="s">
        <v>17</v>
      </c>
      <c r="B16" s="16">
        <v>3</v>
      </c>
      <c r="C16" s="16">
        <f t="shared" si="0"/>
        <v>7</v>
      </c>
      <c r="D16" s="17">
        <v>216</v>
      </c>
      <c r="E16" s="16">
        <f t="shared" si="1"/>
        <v>92000</v>
      </c>
      <c r="F16" s="15" t="s">
        <v>32</v>
      </c>
      <c r="G16" s="17">
        <v>17821</v>
      </c>
      <c r="H16" s="15" t="s">
        <v>33</v>
      </c>
      <c r="I16" s="17" t="s">
        <v>19</v>
      </c>
      <c r="J16" s="15" t="s">
        <v>20</v>
      </c>
      <c r="K16" s="17" t="s">
        <v>31</v>
      </c>
      <c r="L16" s="15" t="s">
        <v>20</v>
      </c>
      <c r="M16" s="17">
        <f t="shared" si="2"/>
        <v>2016</v>
      </c>
      <c r="N16" s="15" t="str">
        <f t="shared" si="3"/>
        <v>Chapter 780, 2016 Session</v>
      </c>
      <c r="O16" s="15" t="s">
        <v>395</v>
      </c>
      <c r="P16" s="15" t="str">
        <f t="shared" si="4"/>
        <v>A. Introduced Bill Amendement</v>
      </c>
      <c r="Q16" s="15" t="s">
        <v>106</v>
      </c>
      <c r="R16" s="15" t="s">
        <v>105</v>
      </c>
      <c r="S16" s="18">
        <v>3000000</v>
      </c>
      <c r="T16" s="18">
        <v>0</v>
      </c>
    </row>
    <row r="17" spans="1:20" ht="30" x14ac:dyDescent="0.25">
      <c r="A17" s="15" t="s">
        <v>17</v>
      </c>
      <c r="B17" s="16">
        <v>3</v>
      </c>
      <c r="C17" s="16">
        <f t="shared" si="0"/>
        <v>7</v>
      </c>
      <c r="D17" s="17">
        <v>216</v>
      </c>
      <c r="E17" s="16">
        <f t="shared" si="1"/>
        <v>92000</v>
      </c>
      <c r="F17" s="15" t="s">
        <v>32</v>
      </c>
      <c r="G17" s="17">
        <v>18231</v>
      </c>
      <c r="H17" s="15" t="s">
        <v>438</v>
      </c>
      <c r="I17" s="17" t="s">
        <v>23</v>
      </c>
      <c r="J17" s="15" t="s">
        <v>24</v>
      </c>
      <c r="K17" s="17" t="s">
        <v>25</v>
      </c>
      <c r="L17" s="15" t="s">
        <v>26</v>
      </c>
      <c r="M17" s="17">
        <f t="shared" si="2"/>
        <v>2016</v>
      </c>
      <c r="N17" s="15" t="str">
        <f t="shared" si="3"/>
        <v>Chapter 780, 2016 Session</v>
      </c>
      <c r="O17" s="15" t="s">
        <v>395</v>
      </c>
      <c r="P17" s="15" t="str">
        <f t="shared" si="4"/>
        <v>A. Introduced Bill Amendement</v>
      </c>
      <c r="Q17" s="15" t="s">
        <v>438</v>
      </c>
      <c r="R17" s="15" t="s">
        <v>105</v>
      </c>
      <c r="S17" s="18">
        <v>40000000</v>
      </c>
      <c r="T17" s="18">
        <v>0</v>
      </c>
    </row>
    <row r="18" spans="1:20" ht="30" x14ac:dyDescent="0.25">
      <c r="A18" s="15" t="s">
        <v>17</v>
      </c>
      <c r="B18" s="16">
        <v>3</v>
      </c>
      <c r="C18" s="16">
        <f t="shared" si="0"/>
        <v>7</v>
      </c>
      <c r="D18" s="17">
        <v>216</v>
      </c>
      <c r="E18" s="16">
        <f t="shared" si="1"/>
        <v>92000</v>
      </c>
      <c r="F18" s="15" t="s">
        <v>32</v>
      </c>
      <c r="G18" s="17">
        <v>18249</v>
      </c>
      <c r="H18" s="15" t="s">
        <v>460</v>
      </c>
      <c r="I18" s="17" t="s">
        <v>19</v>
      </c>
      <c r="J18" s="15" t="s">
        <v>20</v>
      </c>
      <c r="K18" s="17" t="s">
        <v>21</v>
      </c>
      <c r="L18" s="15" t="s">
        <v>22</v>
      </c>
      <c r="M18" s="17">
        <f t="shared" si="2"/>
        <v>2016</v>
      </c>
      <c r="N18" s="15" t="str">
        <f t="shared" si="3"/>
        <v>Chapter 780, 2016 Session</v>
      </c>
      <c r="O18" s="15" t="s">
        <v>396</v>
      </c>
      <c r="P18" s="15" t="str">
        <f t="shared" si="4"/>
        <v>B. General Assembly Amendment</v>
      </c>
      <c r="Q18" s="15" t="s">
        <v>460</v>
      </c>
      <c r="R18" s="15" t="s">
        <v>105</v>
      </c>
      <c r="S18" s="18">
        <v>8400000</v>
      </c>
      <c r="T18" s="18">
        <v>0</v>
      </c>
    </row>
    <row r="19" spans="1:20" ht="30" x14ac:dyDescent="0.25">
      <c r="A19" s="15" t="s">
        <v>17</v>
      </c>
      <c r="B19" s="16">
        <v>3</v>
      </c>
      <c r="C19" s="16">
        <f t="shared" si="0"/>
        <v>7</v>
      </c>
      <c r="D19" s="17">
        <v>216</v>
      </c>
      <c r="E19" s="16">
        <f t="shared" si="1"/>
        <v>92000</v>
      </c>
      <c r="F19" s="15" t="s">
        <v>32</v>
      </c>
      <c r="G19" s="17">
        <v>18249</v>
      </c>
      <c r="H19" s="15" t="s">
        <v>460</v>
      </c>
      <c r="I19" s="17" t="s">
        <v>23</v>
      </c>
      <c r="J19" s="15" t="s">
        <v>24</v>
      </c>
      <c r="K19" s="17" t="s">
        <v>25</v>
      </c>
      <c r="L19" s="15" t="s">
        <v>26</v>
      </c>
      <c r="M19" s="17">
        <f t="shared" si="2"/>
        <v>2016</v>
      </c>
      <c r="N19" s="15" t="str">
        <f t="shared" si="3"/>
        <v>Chapter 780, 2016 Session</v>
      </c>
      <c r="O19" s="15" t="s">
        <v>396</v>
      </c>
      <c r="P19" s="15" t="str">
        <f t="shared" si="4"/>
        <v>B. General Assembly Amendment</v>
      </c>
      <c r="Q19" s="15" t="s">
        <v>460</v>
      </c>
      <c r="R19" s="15" t="s">
        <v>105</v>
      </c>
      <c r="S19" s="18">
        <v>26600000</v>
      </c>
      <c r="T19" s="18">
        <v>0</v>
      </c>
    </row>
    <row r="20" spans="1:20" ht="30" x14ac:dyDescent="0.25">
      <c r="A20" s="15" t="s">
        <v>17</v>
      </c>
      <c r="B20" s="16">
        <v>3</v>
      </c>
      <c r="C20" s="16">
        <f t="shared" si="0"/>
        <v>7</v>
      </c>
      <c r="D20" s="17">
        <v>214</v>
      </c>
      <c r="E20" s="16">
        <f t="shared" si="1"/>
        <v>93000</v>
      </c>
      <c r="F20" s="15" t="s">
        <v>40</v>
      </c>
      <c r="G20" s="17">
        <v>12722</v>
      </c>
      <c r="H20" s="15" t="s">
        <v>405</v>
      </c>
      <c r="I20" s="17" t="s">
        <v>19</v>
      </c>
      <c r="J20" s="15" t="s">
        <v>20</v>
      </c>
      <c r="K20" s="17" t="s">
        <v>21</v>
      </c>
      <c r="L20" s="15" t="s">
        <v>22</v>
      </c>
      <c r="M20" s="17">
        <f t="shared" si="2"/>
        <v>2016</v>
      </c>
      <c r="N20" s="15" t="str">
        <f t="shared" si="3"/>
        <v>Chapter 780, 2016 Session</v>
      </c>
      <c r="O20" s="15" t="s">
        <v>395</v>
      </c>
      <c r="P20" s="15" t="str">
        <f t="shared" si="4"/>
        <v>A. Introduced Bill Amendement</v>
      </c>
      <c r="Q20" s="15" t="s">
        <v>46</v>
      </c>
      <c r="R20" s="15" t="s">
        <v>105</v>
      </c>
      <c r="S20" s="18">
        <v>3000000</v>
      </c>
      <c r="T20" s="18">
        <v>0</v>
      </c>
    </row>
    <row r="21" spans="1:20" ht="30" x14ac:dyDescent="0.25">
      <c r="A21" s="15" t="s">
        <v>17</v>
      </c>
      <c r="B21" s="16">
        <v>3</v>
      </c>
      <c r="C21" s="16">
        <f t="shared" si="0"/>
        <v>7</v>
      </c>
      <c r="D21" s="17">
        <v>214</v>
      </c>
      <c r="E21" s="16">
        <f t="shared" si="1"/>
        <v>93000</v>
      </c>
      <c r="F21" s="15" t="s">
        <v>40</v>
      </c>
      <c r="G21" s="17">
        <v>18225</v>
      </c>
      <c r="H21" s="15" t="s">
        <v>433</v>
      </c>
      <c r="I21" s="17" t="s">
        <v>23</v>
      </c>
      <c r="J21" s="15" t="s">
        <v>24</v>
      </c>
      <c r="K21" s="17" t="s">
        <v>25</v>
      </c>
      <c r="L21" s="15" t="s">
        <v>26</v>
      </c>
      <c r="M21" s="17">
        <f t="shared" si="2"/>
        <v>2016</v>
      </c>
      <c r="N21" s="15" t="str">
        <f t="shared" si="3"/>
        <v>Chapter 780, 2016 Session</v>
      </c>
      <c r="O21" s="15" t="s">
        <v>395</v>
      </c>
      <c r="P21" s="15" t="str">
        <f t="shared" si="4"/>
        <v>A. Introduced Bill Amendement</v>
      </c>
      <c r="Q21" s="15" t="s">
        <v>433</v>
      </c>
      <c r="R21" s="15" t="s">
        <v>105</v>
      </c>
      <c r="S21" s="18">
        <v>17640000</v>
      </c>
      <c r="T21" s="18">
        <v>0</v>
      </c>
    </row>
    <row r="22" spans="1:20" ht="30" x14ac:dyDescent="0.25">
      <c r="A22" s="15" t="s">
        <v>17</v>
      </c>
      <c r="B22" s="16">
        <v>3</v>
      </c>
      <c r="C22" s="16">
        <f t="shared" si="0"/>
        <v>7</v>
      </c>
      <c r="D22" s="17">
        <v>214</v>
      </c>
      <c r="E22" s="16">
        <f t="shared" si="1"/>
        <v>93000</v>
      </c>
      <c r="F22" s="15" t="s">
        <v>40</v>
      </c>
      <c r="G22" s="17">
        <v>18225</v>
      </c>
      <c r="H22" s="15" t="s">
        <v>433</v>
      </c>
      <c r="I22" s="17" t="s">
        <v>23</v>
      </c>
      <c r="J22" s="15" t="s">
        <v>24</v>
      </c>
      <c r="K22" s="17" t="s">
        <v>25</v>
      </c>
      <c r="L22" s="15" t="s">
        <v>26</v>
      </c>
      <c r="M22" s="17">
        <f t="shared" si="2"/>
        <v>2016</v>
      </c>
      <c r="N22" s="15" t="str">
        <f t="shared" si="3"/>
        <v>Chapter 780, 2016 Session</v>
      </c>
      <c r="O22" s="15" t="s">
        <v>396</v>
      </c>
      <c r="P22" s="15" t="str">
        <f t="shared" si="4"/>
        <v>B. General Assembly Amendment</v>
      </c>
      <c r="Q22" s="15" t="s">
        <v>434</v>
      </c>
      <c r="R22" s="15" t="s">
        <v>105</v>
      </c>
      <c r="S22" s="18">
        <v>-17640000</v>
      </c>
      <c r="T22" s="18">
        <v>0</v>
      </c>
    </row>
    <row r="23" spans="1:20" ht="30" x14ac:dyDescent="0.25">
      <c r="A23" s="15" t="s">
        <v>17</v>
      </c>
      <c r="B23" s="16">
        <v>3</v>
      </c>
      <c r="C23" s="16">
        <f t="shared" si="0"/>
        <v>7</v>
      </c>
      <c r="D23" s="17">
        <v>214</v>
      </c>
      <c r="E23" s="16">
        <f t="shared" si="1"/>
        <v>93000</v>
      </c>
      <c r="F23" s="15" t="s">
        <v>40</v>
      </c>
      <c r="G23" s="17">
        <v>18228</v>
      </c>
      <c r="H23" s="15" t="s">
        <v>436</v>
      </c>
      <c r="I23" s="17" t="s">
        <v>23</v>
      </c>
      <c r="J23" s="15" t="s">
        <v>24</v>
      </c>
      <c r="K23" s="17" t="s">
        <v>25</v>
      </c>
      <c r="L23" s="15" t="s">
        <v>26</v>
      </c>
      <c r="M23" s="17">
        <f t="shared" si="2"/>
        <v>2016</v>
      </c>
      <c r="N23" s="15" t="str">
        <f t="shared" si="3"/>
        <v>Chapter 780, 2016 Session</v>
      </c>
      <c r="O23" s="15" t="s">
        <v>395</v>
      </c>
      <c r="P23" s="15" t="str">
        <f t="shared" si="4"/>
        <v>A. Introduced Bill Amendement</v>
      </c>
      <c r="Q23" s="15" t="s">
        <v>436</v>
      </c>
      <c r="R23" s="15" t="s">
        <v>105</v>
      </c>
      <c r="S23" s="18">
        <v>35878000</v>
      </c>
      <c r="T23" s="18">
        <v>0</v>
      </c>
    </row>
    <row r="24" spans="1:20" ht="30" x14ac:dyDescent="0.25">
      <c r="A24" s="15" t="s">
        <v>17</v>
      </c>
      <c r="B24" s="16">
        <v>3</v>
      </c>
      <c r="C24" s="16">
        <f t="shared" si="0"/>
        <v>7</v>
      </c>
      <c r="D24" s="17">
        <v>214</v>
      </c>
      <c r="E24" s="16">
        <f t="shared" si="1"/>
        <v>93000</v>
      </c>
      <c r="F24" s="15" t="s">
        <v>40</v>
      </c>
      <c r="G24" s="17">
        <v>18228</v>
      </c>
      <c r="H24" s="15" t="s">
        <v>436</v>
      </c>
      <c r="I24" s="17" t="s">
        <v>23</v>
      </c>
      <c r="J24" s="15" t="s">
        <v>24</v>
      </c>
      <c r="K24" s="17" t="s">
        <v>25</v>
      </c>
      <c r="L24" s="15" t="s">
        <v>26</v>
      </c>
      <c r="M24" s="17">
        <f t="shared" si="2"/>
        <v>2016</v>
      </c>
      <c r="N24" s="15" t="str">
        <f t="shared" si="3"/>
        <v>Chapter 780, 2016 Session</v>
      </c>
      <c r="O24" s="15" t="s">
        <v>396</v>
      </c>
      <c r="P24" s="15" t="str">
        <f t="shared" si="4"/>
        <v>B. General Assembly Amendment</v>
      </c>
      <c r="Q24" s="15" t="s">
        <v>437</v>
      </c>
      <c r="R24" s="15" t="s">
        <v>105</v>
      </c>
      <c r="S24" s="18">
        <v>-35878000</v>
      </c>
      <c r="T24" s="18">
        <v>0</v>
      </c>
    </row>
    <row r="25" spans="1:20" ht="30" x14ac:dyDescent="0.25">
      <c r="A25" s="15" t="s">
        <v>17</v>
      </c>
      <c r="B25" s="16">
        <v>3</v>
      </c>
      <c r="C25" s="16">
        <f t="shared" si="0"/>
        <v>7</v>
      </c>
      <c r="D25" s="17">
        <v>213</v>
      </c>
      <c r="E25" s="16">
        <f t="shared" si="1"/>
        <v>94000</v>
      </c>
      <c r="F25" s="15" t="s">
        <v>43</v>
      </c>
      <c r="G25" s="17">
        <v>18221</v>
      </c>
      <c r="H25" s="15" t="s">
        <v>429</v>
      </c>
      <c r="I25" s="17" t="s">
        <v>23</v>
      </c>
      <c r="J25" s="15" t="s">
        <v>24</v>
      </c>
      <c r="K25" s="17" t="s">
        <v>27</v>
      </c>
      <c r="L25" s="15" t="s">
        <v>28</v>
      </c>
      <c r="M25" s="17">
        <f t="shared" si="2"/>
        <v>2016</v>
      </c>
      <c r="N25" s="15" t="str">
        <f t="shared" si="3"/>
        <v>Chapter 780, 2016 Session</v>
      </c>
      <c r="O25" s="15" t="s">
        <v>395</v>
      </c>
      <c r="P25" s="15" t="str">
        <f t="shared" si="4"/>
        <v>A. Introduced Bill Amendement</v>
      </c>
      <c r="Q25" s="15" t="s">
        <v>429</v>
      </c>
      <c r="R25" s="15" t="s">
        <v>105</v>
      </c>
      <c r="S25" s="18">
        <v>9237000</v>
      </c>
      <c r="T25" s="18">
        <v>0</v>
      </c>
    </row>
    <row r="26" spans="1:20" ht="30" x14ac:dyDescent="0.25">
      <c r="A26" s="15" t="s">
        <v>17</v>
      </c>
      <c r="B26" s="16">
        <v>3</v>
      </c>
      <c r="C26" s="16">
        <f t="shared" si="0"/>
        <v>7</v>
      </c>
      <c r="D26" s="17">
        <v>215</v>
      </c>
      <c r="E26" s="16">
        <f t="shared" si="1"/>
        <v>97000</v>
      </c>
      <c r="F26" s="15" t="s">
        <v>47</v>
      </c>
      <c r="G26" s="17">
        <v>18226</v>
      </c>
      <c r="H26" s="15" t="s">
        <v>435</v>
      </c>
      <c r="I26" s="17" t="s">
        <v>23</v>
      </c>
      <c r="J26" s="15" t="s">
        <v>24</v>
      </c>
      <c r="K26" s="17" t="s">
        <v>25</v>
      </c>
      <c r="L26" s="15" t="s">
        <v>26</v>
      </c>
      <c r="M26" s="17">
        <f t="shared" si="2"/>
        <v>2016</v>
      </c>
      <c r="N26" s="15" t="str">
        <f t="shared" si="3"/>
        <v>Chapter 780, 2016 Session</v>
      </c>
      <c r="O26" s="15" t="s">
        <v>395</v>
      </c>
      <c r="P26" s="15" t="str">
        <f t="shared" si="4"/>
        <v>A. Introduced Bill Amendement</v>
      </c>
      <c r="Q26" s="15" t="s">
        <v>435</v>
      </c>
      <c r="R26" s="15" t="s">
        <v>105</v>
      </c>
      <c r="S26" s="18">
        <v>7000000</v>
      </c>
      <c r="T26" s="18">
        <v>0</v>
      </c>
    </row>
    <row r="27" spans="1:20" ht="30" x14ac:dyDescent="0.25">
      <c r="A27" s="15" t="s">
        <v>17</v>
      </c>
      <c r="B27" s="16">
        <v>3</v>
      </c>
      <c r="C27" s="16">
        <f t="shared" si="0"/>
        <v>7</v>
      </c>
      <c r="D27" s="17">
        <v>207</v>
      </c>
      <c r="E27" s="16">
        <f t="shared" si="1"/>
        <v>98000</v>
      </c>
      <c r="F27" s="15" t="s">
        <v>48</v>
      </c>
      <c r="G27" s="17">
        <v>18234</v>
      </c>
      <c r="H27" s="15" t="s">
        <v>441</v>
      </c>
      <c r="I27" s="17" t="s">
        <v>19</v>
      </c>
      <c r="J27" s="15" t="s">
        <v>20</v>
      </c>
      <c r="K27" s="17" t="s">
        <v>41</v>
      </c>
      <c r="L27" s="15" t="s">
        <v>42</v>
      </c>
      <c r="M27" s="17">
        <f t="shared" si="2"/>
        <v>2016</v>
      </c>
      <c r="N27" s="15" t="str">
        <f t="shared" si="3"/>
        <v>Chapter 780, 2016 Session</v>
      </c>
      <c r="O27" s="15" t="s">
        <v>395</v>
      </c>
      <c r="P27" s="15" t="str">
        <f t="shared" si="4"/>
        <v>A. Introduced Bill Amendement</v>
      </c>
      <c r="Q27" s="15" t="s">
        <v>441</v>
      </c>
      <c r="R27" s="15" t="s">
        <v>105</v>
      </c>
      <c r="S27" s="18">
        <v>53300000</v>
      </c>
      <c r="T27" s="18">
        <v>0</v>
      </c>
    </row>
    <row r="28" spans="1:20" ht="45" x14ac:dyDescent="0.25">
      <c r="A28" s="15" t="s">
        <v>17</v>
      </c>
      <c r="B28" s="16">
        <v>3</v>
      </c>
      <c r="C28" s="16">
        <f t="shared" si="0"/>
        <v>7</v>
      </c>
      <c r="D28" s="17">
        <v>207</v>
      </c>
      <c r="E28" s="16">
        <f t="shared" si="1"/>
        <v>98000</v>
      </c>
      <c r="F28" s="15" t="s">
        <v>48</v>
      </c>
      <c r="G28" s="17">
        <v>18235</v>
      </c>
      <c r="H28" s="15" t="s">
        <v>442</v>
      </c>
      <c r="I28" s="17" t="s">
        <v>19</v>
      </c>
      <c r="J28" s="15" t="s">
        <v>20</v>
      </c>
      <c r="K28" s="17" t="s">
        <v>41</v>
      </c>
      <c r="L28" s="15" t="s">
        <v>42</v>
      </c>
      <c r="M28" s="17">
        <f t="shared" si="2"/>
        <v>2016</v>
      </c>
      <c r="N28" s="15" t="str">
        <f t="shared" si="3"/>
        <v>Chapter 780, 2016 Session</v>
      </c>
      <c r="O28" s="15" t="s">
        <v>395</v>
      </c>
      <c r="P28" s="15" t="str">
        <f t="shared" si="4"/>
        <v>A. Introduced Bill Amendement</v>
      </c>
      <c r="Q28" s="15" t="s">
        <v>442</v>
      </c>
      <c r="R28" s="15" t="s">
        <v>105</v>
      </c>
      <c r="S28" s="18">
        <v>6280000</v>
      </c>
      <c r="T28" s="18">
        <v>0</v>
      </c>
    </row>
    <row r="29" spans="1:20" ht="30" x14ac:dyDescent="0.25">
      <c r="A29" s="15" t="s">
        <v>17</v>
      </c>
      <c r="B29" s="16">
        <v>3</v>
      </c>
      <c r="C29" s="16">
        <f t="shared" si="0"/>
        <v>7</v>
      </c>
      <c r="D29" s="17">
        <v>236</v>
      </c>
      <c r="E29" s="16">
        <f t="shared" si="1"/>
        <v>101000</v>
      </c>
      <c r="F29" s="15" t="s">
        <v>50</v>
      </c>
      <c r="G29" s="17">
        <v>18206</v>
      </c>
      <c r="H29" s="15" t="s">
        <v>415</v>
      </c>
      <c r="I29" s="17" t="s">
        <v>23</v>
      </c>
      <c r="J29" s="15" t="s">
        <v>24</v>
      </c>
      <c r="K29" s="17" t="s">
        <v>25</v>
      </c>
      <c r="L29" s="15" t="s">
        <v>26</v>
      </c>
      <c r="M29" s="17">
        <f t="shared" si="2"/>
        <v>2016</v>
      </c>
      <c r="N29" s="15" t="str">
        <f t="shared" si="3"/>
        <v>Chapter 780, 2016 Session</v>
      </c>
      <c r="O29" s="15" t="s">
        <v>395</v>
      </c>
      <c r="P29" s="15" t="str">
        <f t="shared" si="4"/>
        <v>A. Introduced Bill Amendement</v>
      </c>
      <c r="Q29" s="15" t="s">
        <v>416</v>
      </c>
      <c r="R29" s="15" t="s">
        <v>105</v>
      </c>
      <c r="S29" s="18">
        <v>10800000</v>
      </c>
      <c r="T29" s="18">
        <v>0</v>
      </c>
    </row>
    <row r="30" spans="1:20" ht="45" x14ac:dyDescent="0.25">
      <c r="A30" s="15" t="s">
        <v>17</v>
      </c>
      <c r="B30" s="16">
        <v>3</v>
      </c>
      <c r="C30" s="16">
        <f t="shared" si="0"/>
        <v>7</v>
      </c>
      <c r="D30" s="17">
        <v>236</v>
      </c>
      <c r="E30" s="16">
        <f t="shared" si="1"/>
        <v>101000</v>
      </c>
      <c r="F30" s="15" t="s">
        <v>50</v>
      </c>
      <c r="G30" s="17">
        <v>18243</v>
      </c>
      <c r="H30" s="15" t="s">
        <v>457</v>
      </c>
      <c r="I30" s="17" t="s">
        <v>23</v>
      </c>
      <c r="J30" s="15" t="s">
        <v>24</v>
      </c>
      <c r="K30" s="17" t="s">
        <v>25</v>
      </c>
      <c r="L30" s="15" t="s">
        <v>26</v>
      </c>
      <c r="M30" s="17">
        <f t="shared" si="2"/>
        <v>2016</v>
      </c>
      <c r="N30" s="15" t="str">
        <f t="shared" si="3"/>
        <v>Chapter 780, 2016 Session</v>
      </c>
      <c r="O30" s="15" t="s">
        <v>395</v>
      </c>
      <c r="P30" s="15" t="str">
        <f t="shared" si="4"/>
        <v>A. Introduced Bill Amendement</v>
      </c>
      <c r="Q30" s="15" t="s">
        <v>457</v>
      </c>
      <c r="R30" s="15" t="s">
        <v>105</v>
      </c>
      <c r="S30" s="18">
        <v>41341000</v>
      </c>
      <c r="T30" s="18">
        <v>0</v>
      </c>
    </row>
    <row r="31" spans="1:20" ht="30" x14ac:dyDescent="0.25">
      <c r="A31" s="15" t="s">
        <v>17</v>
      </c>
      <c r="B31" s="16">
        <v>3</v>
      </c>
      <c r="C31" s="16">
        <f t="shared" si="0"/>
        <v>7</v>
      </c>
      <c r="D31" s="17">
        <v>260</v>
      </c>
      <c r="E31" s="16">
        <f t="shared" si="1"/>
        <v>102000</v>
      </c>
      <c r="F31" s="15" t="s">
        <v>51</v>
      </c>
      <c r="G31" s="17">
        <v>18223</v>
      </c>
      <c r="H31" s="15" t="s">
        <v>431</v>
      </c>
      <c r="I31" s="17" t="s">
        <v>23</v>
      </c>
      <c r="J31" s="15" t="s">
        <v>24</v>
      </c>
      <c r="K31" s="17" t="s">
        <v>25</v>
      </c>
      <c r="L31" s="15" t="s">
        <v>26</v>
      </c>
      <c r="M31" s="17">
        <f t="shared" si="2"/>
        <v>2016</v>
      </c>
      <c r="N31" s="15" t="str">
        <f t="shared" si="3"/>
        <v>Chapter 780, 2016 Session</v>
      </c>
      <c r="O31" s="15" t="s">
        <v>395</v>
      </c>
      <c r="P31" s="15" t="str">
        <f t="shared" si="4"/>
        <v>A. Introduced Bill Amendement</v>
      </c>
      <c r="Q31" s="15" t="s">
        <v>431</v>
      </c>
      <c r="R31" s="15" t="s">
        <v>105</v>
      </c>
      <c r="S31" s="18">
        <v>14307000</v>
      </c>
      <c r="T31" s="18">
        <v>0</v>
      </c>
    </row>
    <row r="32" spans="1:20" ht="30" x14ac:dyDescent="0.25">
      <c r="A32" s="15" t="s">
        <v>17</v>
      </c>
      <c r="B32" s="16">
        <v>3</v>
      </c>
      <c r="C32" s="16">
        <f t="shared" si="0"/>
        <v>7</v>
      </c>
      <c r="D32" s="17">
        <v>211</v>
      </c>
      <c r="E32" s="16">
        <f t="shared" si="1"/>
        <v>103000</v>
      </c>
      <c r="F32" s="15" t="s">
        <v>52</v>
      </c>
      <c r="G32" s="17">
        <v>18204</v>
      </c>
      <c r="H32" s="15" t="s">
        <v>414</v>
      </c>
      <c r="I32" s="17" t="s">
        <v>23</v>
      </c>
      <c r="J32" s="15" t="s">
        <v>24</v>
      </c>
      <c r="K32" s="17" t="s">
        <v>25</v>
      </c>
      <c r="L32" s="15" t="s">
        <v>26</v>
      </c>
      <c r="M32" s="17">
        <f t="shared" si="2"/>
        <v>2016</v>
      </c>
      <c r="N32" s="15" t="str">
        <f t="shared" si="3"/>
        <v>Chapter 780, 2016 Session</v>
      </c>
      <c r="O32" s="15" t="s">
        <v>395</v>
      </c>
      <c r="P32" s="15" t="str">
        <f t="shared" si="4"/>
        <v>A. Introduced Bill Amendement</v>
      </c>
      <c r="Q32" s="15" t="s">
        <v>414</v>
      </c>
      <c r="R32" s="15" t="s">
        <v>105</v>
      </c>
      <c r="S32" s="18">
        <v>3380000</v>
      </c>
      <c r="T32" s="18">
        <v>0</v>
      </c>
    </row>
    <row r="33" spans="1:20" ht="30" x14ac:dyDescent="0.25">
      <c r="A33" s="15" t="s">
        <v>17</v>
      </c>
      <c r="B33" s="16">
        <v>3</v>
      </c>
      <c r="C33" s="16">
        <f t="shared" si="0"/>
        <v>7</v>
      </c>
      <c r="D33" s="17">
        <v>208</v>
      </c>
      <c r="E33" s="16">
        <f t="shared" si="1"/>
        <v>104000</v>
      </c>
      <c r="F33" s="15" t="s">
        <v>53</v>
      </c>
      <c r="G33" s="17">
        <v>18224</v>
      </c>
      <c r="H33" s="15" t="s">
        <v>432</v>
      </c>
      <c r="I33" s="17" t="s">
        <v>23</v>
      </c>
      <c r="J33" s="15" t="s">
        <v>24</v>
      </c>
      <c r="K33" s="17" t="s">
        <v>25</v>
      </c>
      <c r="L33" s="15" t="s">
        <v>26</v>
      </c>
      <c r="M33" s="17">
        <f t="shared" si="2"/>
        <v>2016</v>
      </c>
      <c r="N33" s="15" t="str">
        <f t="shared" si="3"/>
        <v>Chapter 780, 2016 Session</v>
      </c>
      <c r="O33" s="15" t="s">
        <v>395</v>
      </c>
      <c r="P33" s="15" t="str">
        <f t="shared" si="4"/>
        <v>A. Introduced Bill Amendement</v>
      </c>
      <c r="Q33" s="15" t="s">
        <v>432</v>
      </c>
      <c r="R33" s="15" t="s">
        <v>105</v>
      </c>
      <c r="S33" s="18">
        <v>3071000</v>
      </c>
      <c r="T33" s="18">
        <v>0</v>
      </c>
    </row>
    <row r="34" spans="1:20" ht="60" x14ac:dyDescent="0.25">
      <c r="A34" s="15" t="s">
        <v>17</v>
      </c>
      <c r="B34" s="16">
        <v>3</v>
      </c>
      <c r="C34" s="16">
        <f t="shared" si="0"/>
        <v>7</v>
      </c>
      <c r="D34" s="17">
        <v>234</v>
      </c>
      <c r="E34" s="16">
        <f t="shared" si="1"/>
        <v>107000</v>
      </c>
      <c r="F34" s="15" t="s">
        <v>207</v>
      </c>
      <c r="G34" s="17">
        <v>18240</v>
      </c>
      <c r="H34" s="15" t="s">
        <v>451</v>
      </c>
      <c r="I34" s="17" t="s">
        <v>34</v>
      </c>
      <c r="J34" s="15" t="s">
        <v>35</v>
      </c>
      <c r="K34" s="17" t="s">
        <v>36</v>
      </c>
      <c r="L34" s="15" t="s">
        <v>37</v>
      </c>
      <c r="M34" s="17">
        <f t="shared" si="2"/>
        <v>2016</v>
      </c>
      <c r="N34" s="15" t="str">
        <f t="shared" si="3"/>
        <v>Chapter 780, 2016 Session</v>
      </c>
      <c r="O34" s="15" t="s">
        <v>395</v>
      </c>
      <c r="P34" s="15" t="str">
        <f t="shared" si="4"/>
        <v>A. Introduced Bill Amendement</v>
      </c>
      <c r="Q34" s="15" t="s">
        <v>451</v>
      </c>
      <c r="R34" s="15" t="s">
        <v>105</v>
      </c>
      <c r="S34" s="18">
        <v>950000</v>
      </c>
      <c r="T34" s="18">
        <v>0</v>
      </c>
    </row>
    <row r="35" spans="1:20" ht="45" x14ac:dyDescent="0.25">
      <c r="A35" s="15" t="s">
        <v>17</v>
      </c>
      <c r="B35" s="16">
        <v>3</v>
      </c>
      <c r="C35" s="16">
        <f t="shared" si="0"/>
        <v>7</v>
      </c>
      <c r="D35" s="17">
        <v>234</v>
      </c>
      <c r="E35" s="16">
        <f t="shared" si="1"/>
        <v>107000</v>
      </c>
      <c r="F35" s="15" t="s">
        <v>207</v>
      </c>
      <c r="G35" s="17">
        <v>18240</v>
      </c>
      <c r="H35" s="15" t="s">
        <v>451</v>
      </c>
      <c r="I35" s="17" t="s">
        <v>34</v>
      </c>
      <c r="J35" s="15" t="s">
        <v>35</v>
      </c>
      <c r="K35" s="17" t="s">
        <v>36</v>
      </c>
      <c r="L35" s="15" t="s">
        <v>49</v>
      </c>
      <c r="M35" s="17">
        <f t="shared" si="2"/>
        <v>2016</v>
      </c>
      <c r="N35" s="15" t="str">
        <f t="shared" si="3"/>
        <v>Chapter 780, 2016 Session</v>
      </c>
      <c r="O35" s="15" t="s">
        <v>396</v>
      </c>
      <c r="P35" s="15" t="str">
        <f t="shared" si="4"/>
        <v>B. General Assembly Amendment</v>
      </c>
      <c r="Q35" s="15" t="s">
        <v>452</v>
      </c>
      <c r="R35" s="15" t="s">
        <v>105</v>
      </c>
      <c r="S35" s="18">
        <v>-950000</v>
      </c>
      <c r="T35" s="18">
        <v>0</v>
      </c>
    </row>
    <row r="36" spans="1:20" ht="30" x14ac:dyDescent="0.25">
      <c r="A36" s="15" t="s">
        <v>17</v>
      </c>
      <c r="B36" s="16">
        <v>3</v>
      </c>
      <c r="C36" s="16">
        <f t="shared" si="0"/>
        <v>7</v>
      </c>
      <c r="D36" s="17">
        <v>417</v>
      </c>
      <c r="E36" s="16">
        <f t="shared" si="1"/>
        <v>109000</v>
      </c>
      <c r="F36" s="15" t="s">
        <v>55</v>
      </c>
      <c r="G36" s="17">
        <v>18239</v>
      </c>
      <c r="H36" s="15" t="s">
        <v>449</v>
      </c>
      <c r="I36" s="17" t="s">
        <v>34</v>
      </c>
      <c r="J36" s="15" t="s">
        <v>35</v>
      </c>
      <c r="K36" s="17" t="s">
        <v>36</v>
      </c>
      <c r="L36" s="15" t="s">
        <v>37</v>
      </c>
      <c r="M36" s="17">
        <f t="shared" si="2"/>
        <v>2016</v>
      </c>
      <c r="N36" s="15" t="str">
        <f t="shared" si="3"/>
        <v>Chapter 780, 2016 Session</v>
      </c>
      <c r="O36" s="15" t="s">
        <v>395</v>
      </c>
      <c r="P36" s="15" t="str">
        <f t="shared" si="4"/>
        <v>A. Introduced Bill Amendement</v>
      </c>
      <c r="Q36" s="15" t="s">
        <v>449</v>
      </c>
      <c r="R36" s="15" t="s">
        <v>105</v>
      </c>
      <c r="S36" s="18">
        <v>200000</v>
      </c>
      <c r="T36" s="18">
        <v>0</v>
      </c>
    </row>
    <row r="37" spans="1:20" ht="30" x14ac:dyDescent="0.25">
      <c r="A37" s="15" t="s">
        <v>17</v>
      </c>
      <c r="B37" s="16">
        <v>3</v>
      </c>
      <c r="C37" s="16">
        <f t="shared" ref="C37:C68" si="5">VLOOKUP(B37,SecAreas,3,FALSE)</f>
        <v>7</v>
      </c>
      <c r="D37" s="17">
        <v>417</v>
      </c>
      <c r="E37" s="16">
        <f t="shared" ref="E37:E68" si="6">IF(ISNA(VLOOKUP(D37,AgencyList,3,FALSE)),9999999,VLOOKUP(D37,AgencyList,3,FALSE))</f>
        <v>109000</v>
      </c>
      <c r="F37" s="15" t="s">
        <v>55</v>
      </c>
      <c r="G37" s="17">
        <v>18239</v>
      </c>
      <c r="H37" s="15" t="s">
        <v>449</v>
      </c>
      <c r="I37" s="17" t="s">
        <v>34</v>
      </c>
      <c r="J37" s="15" t="s">
        <v>35</v>
      </c>
      <c r="K37" s="17" t="s">
        <v>36</v>
      </c>
      <c r="L37" s="15" t="s">
        <v>49</v>
      </c>
      <c r="M37" s="17">
        <f t="shared" ref="M37:M68" si="7">VLOOKUP(R37,SessionChapter,2,FALSE)</f>
        <v>2016</v>
      </c>
      <c r="N37" s="15" t="str">
        <f t="shared" ref="N37:N68" si="8">VLOOKUP(R37,SessionChapter,3,FALSE)</f>
        <v>Chapter 780, 2016 Session</v>
      </c>
      <c r="O37" s="15" t="s">
        <v>396</v>
      </c>
      <c r="P37" s="15" t="str">
        <f t="shared" ref="P37:P68" si="9">VLOOKUP(O37,PB_ChangeType,2,FALSE)</f>
        <v>B. General Assembly Amendment</v>
      </c>
      <c r="Q37" s="15" t="s">
        <v>450</v>
      </c>
      <c r="R37" s="15" t="s">
        <v>105</v>
      </c>
      <c r="S37" s="18">
        <v>-200000</v>
      </c>
      <c r="T37" s="18">
        <v>0</v>
      </c>
    </row>
    <row r="38" spans="1:20" ht="30" x14ac:dyDescent="0.25">
      <c r="A38" s="15" t="s">
        <v>56</v>
      </c>
      <c r="B38" s="16">
        <v>15</v>
      </c>
      <c r="C38" s="16">
        <f t="shared" si="5"/>
        <v>10</v>
      </c>
      <c r="D38" s="17">
        <v>199</v>
      </c>
      <c r="E38" s="16">
        <f t="shared" si="6"/>
        <v>151000</v>
      </c>
      <c r="F38" s="15" t="s">
        <v>57</v>
      </c>
      <c r="G38" s="17">
        <v>18236</v>
      </c>
      <c r="H38" s="15" t="s">
        <v>443</v>
      </c>
      <c r="I38" s="17" t="s">
        <v>14</v>
      </c>
      <c r="J38" s="15" t="s">
        <v>15</v>
      </c>
      <c r="K38" s="17" t="s">
        <v>58</v>
      </c>
      <c r="L38" s="15" t="s">
        <v>59</v>
      </c>
      <c r="M38" s="17">
        <f t="shared" si="7"/>
        <v>2016</v>
      </c>
      <c r="N38" s="15" t="str">
        <f t="shared" si="8"/>
        <v>Chapter 780, 2016 Session</v>
      </c>
      <c r="O38" s="15" t="s">
        <v>395</v>
      </c>
      <c r="P38" s="15" t="str">
        <f t="shared" si="9"/>
        <v>A. Introduced Bill Amendement</v>
      </c>
      <c r="Q38" s="15" t="s">
        <v>443</v>
      </c>
      <c r="R38" s="15" t="s">
        <v>105</v>
      </c>
      <c r="S38" s="18">
        <v>500000</v>
      </c>
      <c r="T38" s="18">
        <v>0</v>
      </c>
    </row>
    <row r="39" spans="1:20" ht="30" x14ac:dyDescent="0.25">
      <c r="A39" s="15" t="s">
        <v>56</v>
      </c>
      <c r="B39" s="16">
        <v>15</v>
      </c>
      <c r="C39" s="16">
        <f t="shared" si="5"/>
        <v>10</v>
      </c>
      <c r="D39" s="17">
        <v>199</v>
      </c>
      <c r="E39" s="16">
        <f t="shared" si="6"/>
        <v>151000</v>
      </c>
      <c r="F39" s="15" t="s">
        <v>57</v>
      </c>
      <c r="G39" s="17">
        <v>18236</v>
      </c>
      <c r="H39" s="15" t="s">
        <v>443</v>
      </c>
      <c r="I39" s="17" t="s">
        <v>69</v>
      </c>
      <c r="J39" s="15" t="s">
        <v>70</v>
      </c>
      <c r="K39" s="17" t="s">
        <v>71</v>
      </c>
      <c r="L39" s="15" t="s">
        <v>70</v>
      </c>
      <c r="M39" s="17">
        <f t="shared" si="7"/>
        <v>2016</v>
      </c>
      <c r="N39" s="15" t="str">
        <f t="shared" si="8"/>
        <v>Chapter 780, 2016 Session</v>
      </c>
      <c r="O39" s="15" t="s">
        <v>395</v>
      </c>
      <c r="P39" s="15" t="str">
        <f t="shared" si="9"/>
        <v>A. Introduced Bill Amendement</v>
      </c>
      <c r="Q39" s="15" t="s">
        <v>443</v>
      </c>
      <c r="R39" s="15" t="s">
        <v>105</v>
      </c>
      <c r="S39" s="18">
        <v>500000</v>
      </c>
      <c r="T39" s="18">
        <v>0</v>
      </c>
    </row>
    <row r="40" spans="1:20" ht="30" x14ac:dyDescent="0.25">
      <c r="A40" s="15" t="s">
        <v>56</v>
      </c>
      <c r="B40" s="16">
        <v>15</v>
      </c>
      <c r="C40" s="16">
        <f t="shared" si="5"/>
        <v>10</v>
      </c>
      <c r="D40" s="17">
        <v>199</v>
      </c>
      <c r="E40" s="16">
        <f t="shared" si="6"/>
        <v>151000</v>
      </c>
      <c r="F40" s="15" t="s">
        <v>57</v>
      </c>
      <c r="G40" s="17">
        <v>18242</v>
      </c>
      <c r="H40" s="15" t="s">
        <v>456</v>
      </c>
      <c r="I40" s="17" t="s">
        <v>69</v>
      </c>
      <c r="J40" s="15" t="s">
        <v>70</v>
      </c>
      <c r="K40" s="17" t="s">
        <v>71</v>
      </c>
      <c r="L40" s="15" t="s">
        <v>70</v>
      </c>
      <c r="M40" s="17">
        <f t="shared" si="7"/>
        <v>2016</v>
      </c>
      <c r="N40" s="15" t="str">
        <f t="shared" si="8"/>
        <v>Chapter 780, 2016 Session</v>
      </c>
      <c r="O40" s="15" t="s">
        <v>395</v>
      </c>
      <c r="P40" s="15" t="str">
        <f t="shared" si="9"/>
        <v>A. Introduced Bill Amendement</v>
      </c>
      <c r="Q40" s="15" t="s">
        <v>456</v>
      </c>
      <c r="R40" s="15" t="s">
        <v>105</v>
      </c>
      <c r="S40" s="18">
        <v>1000000</v>
      </c>
      <c r="T40" s="18">
        <v>0</v>
      </c>
    </row>
    <row r="41" spans="1:20" ht="30" x14ac:dyDescent="0.25">
      <c r="A41" s="15" t="s">
        <v>56</v>
      </c>
      <c r="B41" s="16">
        <v>15</v>
      </c>
      <c r="C41" s="16">
        <f t="shared" si="5"/>
        <v>10</v>
      </c>
      <c r="D41" s="17">
        <v>403</v>
      </c>
      <c r="E41" s="16">
        <f t="shared" si="6"/>
        <v>153000</v>
      </c>
      <c r="F41" s="15" t="s">
        <v>62</v>
      </c>
      <c r="G41" s="17">
        <v>13316</v>
      </c>
      <c r="H41" s="15" t="s">
        <v>46</v>
      </c>
      <c r="I41" s="17" t="s">
        <v>64</v>
      </c>
      <c r="J41" s="15" t="s">
        <v>65</v>
      </c>
      <c r="K41" s="17" t="s">
        <v>66</v>
      </c>
      <c r="L41" s="15" t="s">
        <v>65</v>
      </c>
      <c r="M41" s="17">
        <f t="shared" si="7"/>
        <v>2016</v>
      </c>
      <c r="N41" s="15" t="str">
        <f t="shared" si="8"/>
        <v>Chapter 780, 2016 Session</v>
      </c>
      <c r="O41" s="15" t="s">
        <v>395</v>
      </c>
      <c r="P41" s="15" t="str">
        <f t="shared" si="9"/>
        <v>A. Introduced Bill Amendement</v>
      </c>
      <c r="Q41" s="15" t="s">
        <v>46</v>
      </c>
      <c r="R41" s="15" t="s">
        <v>105</v>
      </c>
      <c r="S41" s="18">
        <v>1150000</v>
      </c>
      <c r="T41" s="18">
        <v>1150000</v>
      </c>
    </row>
    <row r="42" spans="1:20" ht="30" x14ac:dyDescent="0.25">
      <c r="A42" s="15" t="s">
        <v>56</v>
      </c>
      <c r="B42" s="16">
        <v>15</v>
      </c>
      <c r="C42" s="16">
        <f t="shared" si="5"/>
        <v>10</v>
      </c>
      <c r="D42" s="17">
        <v>403</v>
      </c>
      <c r="E42" s="16">
        <f t="shared" si="6"/>
        <v>153000</v>
      </c>
      <c r="F42" s="15" t="s">
        <v>62</v>
      </c>
      <c r="G42" s="17">
        <v>13316</v>
      </c>
      <c r="H42" s="15" t="s">
        <v>46</v>
      </c>
      <c r="I42" s="17" t="s">
        <v>69</v>
      </c>
      <c r="J42" s="15" t="s">
        <v>70</v>
      </c>
      <c r="K42" s="17" t="s">
        <v>71</v>
      </c>
      <c r="L42" s="15" t="s">
        <v>70</v>
      </c>
      <c r="M42" s="17">
        <f t="shared" si="7"/>
        <v>2016</v>
      </c>
      <c r="N42" s="15" t="str">
        <f t="shared" si="8"/>
        <v>Chapter 780, 2016 Session</v>
      </c>
      <c r="O42" s="15" t="s">
        <v>395</v>
      </c>
      <c r="P42" s="15" t="str">
        <f t="shared" si="9"/>
        <v>A. Introduced Bill Amendement</v>
      </c>
      <c r="Q42" s="15" t="s">
        <v>46</v>
      </c>
      <c r="R42" s="15" t="s">
        <v>105</v>
      </c>
      <c r="S42" s="18">
        <v>750000</v>
      </c>
      <c r="T42" s="18">
        <v>750000</v>
      </c>
    </row>
    <row r="43" spans="1:20" ht="30" x14ac:dyDescent="0.25">
      <c r="A43" s="15" t="s">
        <v>56</v>
      </c>
      <c r="B43" s="16">
        <v>15</v>
      </c>
      <c r="C43" s="16">
        <f t="shared" si="5"/>
        <v>10</v>
      </c>
      <c r="D43" s="17">
        <v>403</v>
      </c>
      <c r="E43" s="16">
        <f t="shared" si="6"/>
        <v>153000</v>
      </c>
      <c r="F43" s="15" t="s">
        <v>62</v>
      </c>
      <c r="G43" s="17">
        <v>18103</v>
      </c>
      <c r="H43" s="15" t="s">
        <v>63</v>
      </c>
      <c r="I43" s="17" t="s">
        <v>64</v>
      </c>
      <c r="J43" s="15" t="s">
        <v>65</v>
      </c>
      <c r="K43" s="17" t="s">
        <v>66</v>
      </c>
      <c r="L43" s="15" t="s">
        <v>65</v>
      </c>
      <c r="M43" s="17">
        <f t="shared" si="7"/>
        <v>2016</v>
      </c>
      <c r="N43" s="15" t="str">
        <f t="shared" si="8"/>
        <v>Chapter 780, 2016 Session</v>
      </c>
      <c r="O43" s="15" t="s">
        <v>395</v>
      </c>
      <c r="P43" s="15" t="str">
        <f t="shared" si="9"/>
        <v>A. Introduced Bill Amendement</v>
      </c>
      <c r="Q43" s="15" t="s">
        <v>63</v>
      </c>
      <c r="R43" s="15" t="s">
        <v>105</v>
      </c>
      <c r="S43" s="18">
        <v>500000</v>
      </c>
      <c r="T43" s="18">
        <v>500000</v>
      </c>
    </row>
    <row r="44" spans="1:20" ht="30" x14ac:dyDescent="0.25">
      <c r="A44" s="15" t="s">
        <v>56</v>
      </c>
      <c r="B44" s="16">
        <v>15</v>
      </c>
      <c r="C44" s="16">
        <f t="shared" si="5"/>
        <v>10</v>
      </c>
      <c r="D44" s="17">
        <v>403</v>
      </c>
      <c r="E44" s="16">
        <f t="shared" si="6"/>
        <v>153000</v>
      </c>
      <c r="F44" s="15" t="s">
        <v>62</v>
      </c>
      <c r="G44" s="17">
        <v>18103</v>
      </c>
      <c r="H44" s="15" t="s">
        <v>63</v>
      </c>
      <c r="I44" s="17" t="s">
        <v>69</v>
      </c>
      <c r="J44" s="15" t="s">
        <v>70</v>
      </c>
      <c r="K44" s="17" t="s">
        <v>71</v>
      </c>
      <c r="L44" s="15" t="s">
        <v>70</v>
      </c>
      <c r="M44" s="17">
        <f t="shared" si="7"/>
        <v>2016</v>
      </c>
      <c r="N44" s="15" t="str">
        <f t="shared" si="8"/>
        <v>Chapter 780, 2016 Session</v>
      </c>
      <c r="O44" s="15" t="s">
        <v>395</v>
      </c>
      <c r="P44" s="15" t="str">
        <f t="shared" si="9"/>
        <v>A. Introduced Bill Amendement</v>
      </c>
      <c r="Q44" s="15" t="s">
        <v>63</v>
      </c>
      <c r="R44" s="15" t="s">
        <v>105</v>
      </c>
      <c r="S44" s="18">
        <v>500000</v>
      </c>
      <c r="T44" s="18">
        <v>500000</v>
      </c>
    </row>
    <row r="45" spans="1:20" ht="30" x14ac:dyDescent="0.25">
      <c r="A45" s="15" t="s">
        <v>56</v>
      </c>
      <c r="B45" s="16">
        <v>15</v>
      </c>
      <c r="C45" s="16">
        <f t="shared" si="5"/>
        <v>10</v>
      </c>
      <c r="D45" s="17">
        <v>403</v>
      </c>
      <c r="E45" s="16">
        <f t="shared" si="6"/>
        <v>153000</v>
      </c>
      <c r="F45" s="15" t="s">
        <v>62</v>
      </c>
      <c r="G45" s="17">
        <v>18104</v>
      </c>
      <c r="H45" s="15" t="s">
        <v>72</v>
      </c>
      <c r="I45" s="17" t="s">
        <v>64</v>
      </c>
      <c r="J45" s="15" t="s">
        <v>65</v>
      </c>
      <c r="K45" s="17" t="s">
        <v>66</v>
      </c>
      <c r="L45" s="15" t="s">
        <v>65</v>
      </c>
      <c r="M45" s="19">
        <f t="shared" si="7"/>
        <v>2016</v>
      </c>
      <c r="N45" s="20" t="str">
        <f t="shared" si="8"/>
        <v>Chapter 780, 2016 Session</v>
      </c>
      <c r="O45" s="20" t="s">
        <v>395</v>
      </c>
      <c r="P45" s="15" t="str">
        <f t="shared" si="9"/>
        <v>A. Introduced Bill Amendement</v>
      </c>
      <c r="Q45" s="15" t="s">
        <v>107</v>
      </c>
      <c r="R45" s="15" t="s">
        <v>105</v>
      </c>
      <c r="S45" s="18">
        <v>500000</v>
      </c>
      <c r="T45" s="18">
        <v>500000</v>
      </c>
    </row>
    <row r="46" spans="1:20" ht="30" x14ac:dyDescent="0.25">
      <c r="A46" s="15" t="s">
        <v>56</v>
      </c>
      <c r="B46" s="16">
        <v>15</v>
      </c>
      <c r="C46" s="16">
        <f t="shared" si="5"/>
        <v>10</v>
      </c>
      <c r="D46" s="17">
        <v>403</v>
      </c>
      <c r="E46" s="16">
        <f t="shared" si="6"/>
        <v>153000</v>
      </c>
      <c r="F46" s="15" t="s">
        <v>62</v>
      </c>
      <c r="G46" s="17">
        <v>18104</v>
      </c>
      <c r="H46" s="15" t="s">
        <v>72</v>
      </c>
      <c r="I46" s="17" t="s">
        <v>69</v>
      </c>
      <c r="J46" s="15" t="s">
        <v>70</v>
      </c>
      <c r="K46" s="17" t="s">
        <v>71</v>
      </c>
      <c r="L46" s="15" t="s">
        <v>70</v>
      </c>
      <c r="M46" s="17">
        <f t="shared" si="7"/>
        <v>2016</v>
      </c>
      <c r="N46" s="15" t="str">
        <f t="shared" si="8"/>
        <v>Chapter 780, 2016 Session</v>
      </c>
      <c r="O46" s="15" t="s">
        <v>395</v>
      </c>
      <c r="P46" s="15" t="str">
        <f t="shared" si="9"/>
        <v>A. Introduced Bill Amendement</v>
      </c>
      <c r="Q46" s="15" t="s">
        <v>107</v>
      </c>
      <c r="R46" s="15" t="s">
        <v>105</v>
      </c>
      <c r="S46" s="18">
        <v>1500000</v>
      </c>
      <c r="T46" s="18">
        <v>1500000</v>
      </c>
    </row>
    <row r="47" spans="1:20" ht="45" x14ac:dyDescent="0.25">
      <c r="A47" s="15" t="s">
        <v>56</v>
      </c>
      <c r="B47" s="16">
        <v>15</v>
      </c>
      <c r="C47" s="16">
        <f t="shared" si="5"/>
        <v>10</v>
      </c>
      <c r="D47" s="17">
        <v>403</v>
      </c>
      <c r="E47" s="16">
        <f t="shared" si="6"/>
        <v>153000</v>
      </c>
      <c r="F47" s="15" t="s">
        <v>62</v>
      </c>
      <c r="G47" s="17">
        <v>18105</v>
      </c>
      <c r="H47" s="15" t="s">
        <v>73</v>
      </c>
      <c r="I47" s="17" t="s">
        <v>64</v>
      </c>
      <c r="J47" s="15" t="s">
        <v>65</v>
      </c>
      <c r="K47" s="17" t="s">
        <v>66</v>
      </c>
      <c r="L47" s="15" t="s">
        <v>65</v>
      </c>
      <c r="M47" s="17">
        <f t="shared" si="7"/>
        <v>2016</v>
      </c>
      <c r="N47" s="15" t="str">
        <f t="shared" si="8"/>
        <v>Chapter 780, 2016 Session</v>
      </c>
      <c r="O47" s="15" t="s">
        <v>395</v>
      </c>
      <c r="P47" s="15" t="str">
        <f t="shared" si="9"/>
        <v>A. Introduced Bill Amendement</v>
      </c>
      <c r="Q47" s="15" t="s">
        <v>108</v>
      </c>
      <c r="R47" s="15" t="s">
        <v>105</v>
      </c>
      <c r="S47" s="18">
        <v>500000</v>
      </c>
      <c r="T47" s="18">
        <v>500000</v>
      </c>
    </row>
    <row r="48" spans="1:20" ht="30" x14ac:dyDescent="0.25">
      <c r="A48" s="15" t="s">
        <v>56</v>
      </c>
      <c r="B48" s="16">
        <v>15</v>
      </c>
      <c r="C48" s="16">
        <f t="shared" si="5"/>
        <v>10</v>
      </c>
      <c r="D48" s="17">
        <v>403</v>
      </c>
      <c r="E48" s="16">
        <f t="shared" si="6"/>
        <v>153000</v>
      </c>
      <c r="F48" s="15" t="s">
        <v>62</v>
      </c>
      <c r="G48" s="17">
        <v>18106</v>
      </c>
      <c r="H48" s="15" t="s">
        <v>74</v>
      </c>
      <c r="I48" s="17" t="s">
        <v>64</v>
      </c>
      <c r="J48" s="15" t="s">
        <v>65</v>
      </c>
      <c r="K48" s="17" t="s">
        <v>67</v>
      </c>
      <c r="L48" s="15" t="s">
        <v>68</v>
      </c>
      <c r="M48" s="17">
        <f t="shared" si="7"/>
        <v>2016</v>
      </c>
      <c r="N48" s="15" t="str">
        <f t="shared" si="8"/>
        <v>Chapter 780, 2016 Session</v>
      </c>
      <c r="O48" s="15" t="s">
        <v>395</v>
      </c>
      <c r="P48" s="15" t="str">
        <f t="shared" si="9"/>
        <v>A. Introduced Bill Amendement</v>
      </c>
      <c r="Q48" s="15" t="s">
        <v>109</v>
      </c>
      <c r="R48" s="15" t="s">
        <v>105</v>
      </c>
      <c r="S48" s="18">
        <v>250000</v>
      </c>
      <c r="T48" s="18">
        <v>500000</v>
      </c>
    </row>
    <row r="49" spans="1:20" ht="30" x14ac:dyDescent="0.25">
      <c r="A49" s="15" t="s">
        <v>56</v>
      </c>
      <c r="B49" s="16">
        <v>15</v>
      </c>
      <c r="C49" s="16">
        <f t="shared" si="5"/>
        <v>10</v>
      </c>
      <c r="D49" s="17">
        <v>403</v>
      </c>
      <c r="E49" s="16">
        <f t="shared" si="6"/>
        <v>153000</v>
      </c>
      <c r="F49" s="15" t="s">
        <v>62</v>
      </c>
      <c r="G49" s="17">
        <v>18106</v>
      </c>
      <c r="H49" s="15" t="s">
        <v>74</v>
      </c>
      <c r="I49" s="17" t="s">
        <v>69</v>
      </c>
      <c r="J49" s="15" t="s">
        <v>70</v>
      </c>
      <c r="K49" s="17" t="s">
        <v>71</v>
      </c>
      <c r="L49" s="15" t="s">
        <v>70</v>
      </c>
      <c r="M49" s="17">
        <f t="shared" si="7"/>
        <v>2016</v>
      </c>
      <c r="N49" s="15" t="str">
        <f t="shared" si="8"/>
        <v>Chapter 780, 2016 Session</v>
      </c>
      <c r="O49" s="15" t="s">
        <v>395</v>
      </c>
      <c r="P49" s="15" t="str">
        <f t="shared" si="9"/>
        <v>A. Introduced Bill Amendement</v>
      </c>
      <c r="Q49" s="15" t="s">
        <v>109</v>
      </c>
      <c r="R49" s="15" t="s">
        <v>105</v>
      </c>
      <c r="S49" s="18">
        <v>750000</v>
      </c>
      <c r="T49" s="18">
        <v>1500000</v>
      </c>
    </row>
    <row r="50" spans="1:20" ht="45" x14ac:dyDescent="0.25">
      <c r="A50" s="15" t="s">
        <v>75</v>
      </c>
      <c r="B50" s="16">
        <v>6</v>
      </c>
      <c r="C50" s="16">
        <f t="shared" si="5"/>
        <v>11</v>
      </c>
      <c r="D50" s="17">
        <v>799</v>
      </c>
      <c r="E50" s="16">
        <f t="shared" si="6"/>
        <v>161000</v>
      </c>
      <c r="F50" s="15" t="s">
        <v>76</v>
      </c>
      <c r="G50" s="17">
        <v>18136</v>
      </c>
      <c r="H50" s="15" t="s">
        <v>412</v>
      </c>
      <c r="I50" s="17" t="s">
        <v>23</v>
      </c>
      <c r="J50" s="15" t="s">
        <v>24</v>
      </c>
      <c r="K50" s="17" t="s">
        <v>60</v>
      </c>
      <c r="L50" s="15" t="s">
        <v>61</v>
      </c>
      <c r="M50" s="17">
        <f t="shared" si="7"/>
        <v>2016</v>
      </c>
      <c r="N50" s="15" t="str">
        <f t="shared" si="8"/>
        <v>Chapter 780, 2016 Session</v>
      </c>
      <c r="O50" s="15" t="s">
        <v>395</v>
      </c>
      <c r="P50" s="15" t="str">
        <f t="shared" si="9"/>
        <v>A. Introduced Bill Amendement</v>
      </c>
      <c r="Q50" s="15" t="s">
        <v>413</v>
      </c>
      <c r="R50" s="15" t="s">
        <v>105</v>
      </c>
      <c r="S50" s="18">
        <v>1740000</v>
      </c>
      <c r="T50" s="18">
        <v>0</v>
      </c>
    </row>
    <row r="51" spans="1:20" ht="45" x14ac:dyDescent="0.25">
      <c r="A51" s="15" t="s">
        <v>75</v>
      </c>
      <c r="B51" s="16">
        <v>6</v>
      </c>
      <c r="C51" s="16">
        <f t="shared" si="5"/>
        <v>11</v>
      </c>
      <c r="D51" s="17">
        <v>799</v>
      </c>
      <c r="E51" s="16">
        <f t="shared" si="6"/>
        <v>161000</v>
      </c>
      <c r="F51" s="15" t="s">
        <v>76</v>
      </c>
      <c r="G51" s="17">
        <v>18217</v>
      </c>
      <c r="H51" s="15" t="s">
        <v>423</v>
      </c>
      <c r="I51" s="17" t="s">
        <v>14</v>
      </c>
      <c r="J51" s="15" t="s">
        <v>15</v>
      </c>
      <c r="K51" s="17" t="s">
        <v>424</v>
      </c>
      <c r="L51" s="15" t="s">
        <v>425</v>
      </c>
      <c r="M51" s="17">
        <f t="shared" si="7"/>
        <v>2016</v>
      </c>
      <c r="N51" s="15" t="str">
        <f t="shared" si="8"/>
        <v>Chapter 780, 2016 Session</v>
      </c>
      <c r="O51" s="15" t="s">
        <v>395</v>
      </c>
      <c r="P51" s="15" t="str">
        <f t="shared" si="9"/>
        <v>A. Introduced Bill Amendement</v>
      </c>
      <c r="Q51" s="15" t="s">
        <v>423</v>
      </c>
      <c r="R51" s="15" t="s">
        <v>105</v>
      </c>
      <c r="S51" s="18">
        <v>30000</v>
      </c>
      <c r="T51" s="18">
        <v>0</v>
      </c>
    </row>
    <row r="52" spans="1:20" ht="45" x14ac:dyDescent="0.25">
      <c r="A52" s="15" t="s">
        <v>75</v>
      </c>
      <c r="B52" s="16">
        <v>6</v>
      </c>
      <c r="C52" s="16">
        <f t="shared" si="5"/>
        <v>11</v>
      </c>
      <c r="D52" s="17">
        <v>123</v>
      </c>
      <c r="E52" s="16">
        <f t="shared" si="6"/>
        <v>167000</v>
      </c>
      <c r="F52" s="15" t="s">
        <v>77</v>
      </c>
      <c r="G52" s="17">
        <v>18238</v>
      </c>
      <c r="H52" s="15" t="s">
        <v>446</v>
      </c>
      <c r="I52" s="17" t="s">
        <v>64</v>
      </c>
      <c r="J52" s="15" t="s">
        <v>65</v>
      </c>
      <c r="K52" s="17" t="s">
        <v>447</v>
      </c>
      <c r="L52" s="15" t="s">
        <v>448</v>
      </c>
      <c r="M52" s="17">
        <f t="shared" si="7"/>
        <v>2016</v>
      </c>
      <c r="N52" s="15" t="str">
        <f t="shared" si="8"/>
        <v>Chapter 780, 2016 Session</v>
      </c>
      <c r="O52" s="15" t="s">
        <v>395</v>
      </c>
      <c r="P52" s="15" t="str">
        <f t="shared" si="9"/>
        <v>A. Introduced Bill Amendement</v>
      </c>
      <c r="Q52" s="15" t="s">
        <v>446</v>
      </c>
      <c r="R52" s="15" t="s">
        <v>105</v>
      </c>
      <c r="S52" s="18">
        <v>25000</v>
      </c>
      <c r="T52" s="18">
        <v>0</v>
      </c>
    </row>
    <row r="53" spans="1:20" ht="45" x14ac:dyDescent="0.25">
      <c r="A53" s="15" t="s">
        <v>75</v>
      </c>
      <c r="B53" s="16">
        <v>6</v>
      </c>
      <c r="C53" s="16">
        <f t="shared" si="5"/>
        <v>11</v>
      </c>
      <c r="D53" s="17">
        <v>156</v>
      </c>
      <c r="E53" s="16">
        <f t="shared" si="6"/>
        <v>168000</v>
      </c>
      <c r="F53" s="15" t="s">
        <v>78</v>
      </c>
      <c r="G53" s="17">
        <v>18216</v>
      </c>
      <c r="H53" s="15" t="s">
        <v>419</v>
      </c>
      <c r="I53" s="17" t="s">
        <v>14</v>
      </c>
      <c r="J53" s="15" t="s">
        <v>15</v>
      </c>
      <c r="K53" s="17" t="s">
        <v>420</v>
      </c>
      <c r="L53" s="15" t="s">
        <v>421</v>
      </c>
      <c r="M53" s="17">
        <f t="shared" si="7"/>
        <v>2016</v>
      </c>
      <c r="N53" s="15" t="str">
        <f t="shared" si="8"/>
        <v>Chapter 780, 2016 Session</v>
      </c>
      <c r="O53" s="15" t="s">
        <v>395</v>
      </c>
      <c r="P53" s="15" t="str">
        <f t="shared" si="9"/>
        <v>A. Introduced Bill Amendement</v>
      </c>
      <c r="Q53" s="15" t="s">
        <v>422</v>
      </c>
      <c r="R53" s="15" t="s">
        <v>105</v>
      </c>
      <c r="S53" s="18">
        <v>10000</v>
      </c>
      <c r="T53" s="18">
        <v>0</v>
      </c>
    </row>
    <row r="54" spans="1:20" ht="45" x14ac:dyDescent="0.25">
      <c r="A54" s="15" t="s">
        <v>75</v>
      </c>
      <c r="B54" s="16">
        <v>6</v>
      </c>
      <c r="C54" s="16">
        <f t="shared" si="5"/>
        <v>11</v>
      </c>
      <c r="D54" s="17">
        <v>156</v>
      </c>
      <c r="E54" s="16">
        <f t="shared" si="6"/>
        <v>168000</v>
      </c>
      <c r="F54" s="15" t="s">
        <v>78</v>
      </c>
      <c r="G54" s="17">
        <v>18250</v>
      </c>
      <c r="H54" s="15" t="s">
        <v>461</v>
      </c>
      <c r="I54" s="17" t="s">
        <v>34</v>
      </c>
      <c r="J54" s="15" t="s">
        <v>35</v>
      </c>
      <c r="K54" s="17" t="s">
        <v>36</v>
      </c>
      <c r="L54" s="15" t="s">
        <v>49</v>
      </c>
      <c r="M54" s="17">
        <f t="shared" si="7"/>
        <v>2016</v>
      </c>
      <c r="N54" s="15" t="str">
        <f t="shared" si="8"/>
        <v>Chapter 780, 2016 Session</v>
      </c>
      <c r="O54" s="15" t="s">
        <v>396</v>
      </c>
      <c r="P54" s="15" t="str">
        <f t="shared" si="9"/>
        <v>B. General Assembly Amendment</v>
      </c>
      <c r="Q54" s="15" t="s">
        <v>461</v>
      </c>
      <c r="R54" s="15" t="s">
        <v>105</v>
      </c>
      <c r="S54" s="18">
        <v>800000</v>
      </c>
      <c r="T54" s="18">
        <v>0</v>
      </c>
    </row>
    <row r="55" spans="1:20" ht="30" x14ac:dyDescent="0.25">
      <c r="A55" s="15" t="s">
        <v>79</v>
      </c>
      <c r="B55" s="16">
        <v>9</v>
      </c>
      <c r="C55" s="16">
        <f t="shared" si="5"/>
        <v>13</v>
      </c>
      <c r="D55" s="17">
        <v>154</v>
      </c>
      <c r="E55" s="16">
        <f t="shared" si="6"/>
        <v>177000</v>
      </c>
      <c r="F55" s="15" t="s">
        <v>80</v>
      </c>
      <c r="G55" s="17">
        <v>15021</v>
      </c>
      <c r="H55" s="15" t="s">
        <v>46</v>
      </c>
      <c r="I55" s="17" t="s">
        <v>81</v>
      </c>
      <c r="J55" s="15" t="s">
        <v>82</v>
      </c>
      <c r="K55" s="17" t="s">
        <v>83</v>
      </c>
      <c r="L55" s="15" t="s">
        <v>84</v>
      </c>
      <c r="M55" s="17">
        <f t="shared" si="7"/>
        <v>2016</v>
      </c>
      <c r="N55" s="15" t="str">
        <f t="shared" si="8"/>
        <v>Chapter 780, 2016 Session</v>
      </c>
      <c r="O55" s="15" t="s">
        <v>395</v>
      </c>
      <c r="P55" s="15" t="str">
        <f t="shared" si="9"/>
        <v>A. Introduced Bill Amendement</v>
      </c>
      <c r="Q55" s="15" t="s">
        <v>46</v>
      </c>
      <c r="R55" s="15" t="s">
        <v>105</v>
      </c>
      <c r="S55" s="18">
        <v>2426000</v>
      </c>
      <c r="T55" s="18">
        <v>0</v>
      </c>
    </row>
    <row r="56" spans="1:20" ht="30" x14ac:dyDescent="0.25">
      <c r="A56" s="15" t="s">
        <v>79</v>
      </c>
      <c r="B56" s="16">
        <v>9</v>
      </c>
      <c r="C56" s="16">
        <f t="shared" si="5"/>
        <v>13</v>
      </c>
      <c r="D56" s="17">
        <v>154</v>
      </c>
      <c r="E56" s="16">
        <f t="shared" si="6"/>
        <v>177000</v>
      </c>
      <c r="F56" s="15" t="s">
        <v>80</v>
      </c>
      <c r="G56" s="17">
        <v>15021</v>
      </c>
      <c r="H56" s="15" t="s">
        <v>46</v>
      </c>
      <c r="I56" s="17" t="s">
        <v>81</v>
      </c>
      <c r="J56" s="15" t="s">
        <v>82</v>
      </c>
      <c r="K56" s="17" t="s">
        <v>85</v>
      </c>
      <c r="L56" s="15" t="s">
        <v>86</v>
      </c>
      <c r="M56" s="17">
        <f t="shared" si="7"/>
        <v>2016</v>
      </c>
      <c r="N56" s="15" t="str">
        <f t="shared" si="8"/>
        <v>Chapter 780, 2016 Session</v>
      </c>
      <c r="O56" s="15" t="s">
        <v>395</v>
      </c>
      <c r="P56" s="15" t="str">
        <f t="shared" si="9"/>
        <v>A. Introduced Bill Amendement</v>
      </c>
      <c r="Q56" s="15" t="s">
        <v>46</v>
      </c>
      <c r="R56" s="15" t="s">
        <v>105</v>
      </c>
      <c r="S56" s="18">
        <v>1300000</v>
      </c>
      <c r="T56" s="18">
        <v>0</v>
      </c>
    </row>
    <row r="57" spans="1:20" ht="30" x14ac:dyDescent="0.25">
      <c r="A57" s="15" t="s">
        <v>79</v>
      </c>
      <c r="B57" s="16">
        <v>9</v>
      </c>
      <c r="C57" s="16">
        <f t="shared" si="5"/>
        <v>13</v>
      </c>
      <c r="D57" s="17">
        <v>154</v>
      </c>
      <c r="E57" s="16">
        <f t="shared" si="6"/>
        <v>177000</v>
      </c>
      <c r="F57" s="15" t="s">
        <v>80</v>
      </c>
      <c r="G57" s="17">
        <v>18232</v>
      </c>
      <c r="H57" s="15" t="s">
        <v>439</v>
      </c>
      <c r="I57" s="17" t="s">
        <v>81</v>
      </c>
      <c r="J57" s="15" t="s">
        <v>82</v>
      </c>
      <c r="K57" s="17" t="s">
        <v>85</v>
      </c>
      <c r="L57" s="15" t="s">
        <v>86</v>
      </c>
      <c r="M57" s="17">
        <f t="shared" si="7"/>
        <v>2016</v>
      </c>
      <c r="N57" s="15" t="str">
        <f t="shared" si="8"/>
        <v>Chapter 780, 2016 Session</v>
      </c>
      <c r="O57" s="15" t="s">
        <v>395</v>
      </c>
      <c r="P57" s="15" t="str">
        <f t="shared" si="9"/>
        <v>A. Introduced Bill Amendement</v>
      </c>
      <c r="Q57" s="15" t="s">
        <v>439</v>
      </c>
      <c r="R57" s="15" t="s">
        <v>105</v>
      </c>
      <c r="S57" s="18">
        <v>8700</v>
      </c>
      <c r="T57" s="18">
        <v>0</v>
      </c>
    </row>
    <row r="58" spans="1:20" ht="30" x14ac:dyDescent="0.25">
      <c r="A58" s="15" t="s">
        <v>79</v>
      </c>
      <c r="B58" s="16">
        <v>9</v>
      </c>
      <c r="C58" s="16">
        <f t="shared" si="5"/>
        <v>13</v>
      </c>
      <c r="D58" s="17">
        <v>154</v>
      </c>
      <c r="E58" s="16">
        <f t="shared" si="6"/>
        <v>177000</v>
      </c>
      <c r="F58" s="15" t="s">
        <v>80</v>
      </c>
      <c r="G58" s="17">
        <v>18233</v>
      </c>
      <c r="H58" s="15" t="s">
        <v>440</v>
      </c>
      <c r="I58" s="17" t="s">
        <v>81</v>
      </c>
      <c r="J58" s="15" t="s">
        <v>82</v>
      </c>
      <c r="K58" s="17" t="s">
        <v>83</v>
      </c>
      <c r="L58" s="15" t="s">
        <v>84</v>
      </c>
      <c r="M58" s="17">
        <f t="shared" si="7"/>
        <v>2016</v>
      </c>
      <c r="N58" s="15" t="str">
        <f t="shared" si="8"/>
        <v>Chapter 780, 2016 Session</v>
      </c>
      <c r="O58" s="15" t="s">
        <v>395</v>
      </c>
      <c r="P58" s="15" t="str">
        <f t="shared" si="9"/>
        <v>A. Introduced Bill Amendement</v>
      </c>
      <c r="Q58" s="15" t="s">
        <v>440</v>
      </c>
      <c r="R58" s="15" t="s">
        <v>105</v>
      </c>
      <c r="S58" s="18">
        <v>5041000</v>
      </c>
      <c r="T58" s="18">
        <v>0</v>
      </c>
    </row>
    <row r="59" spans="1:20" ht="30" x14ac:dyDescent="0.25">
      <c r="A59" s="15" t="s">
        <v>79</v>
      </c>
      <c r="B59" s="16">
        <v>9</v>
      </c>
      <c r="C59" s="16">
        <f t="shared" si="5"/>
        <v>13</v>
      </c>
      <c r="D59" s="17">
        <v>501</v>
      </c>
      <c r="E59" s="16">
        <f t="shared" si="6"/>
        <v>181000</v>
      </c>
      <c r="F59" s="15" t="s">
        <v>87</v>
      </c>
      <c r="G59" s="17">
        <v>15732</v>
      </c>
      <c r="H59" s="15" t="s">
        <v>46</v>
      </c>
      <c r="I59" s="17" t="s">
        <v>81</v>
      </c>
      <c r="J59" s="15" t="s">
        <v>82</v>
      </c>
      <c r="K59" s="17" t="s">
        <v>88</v>
      </c>
      <c r="L59" s="15" t="s">
        <v>89</v>
      </c>
      <c r="M59" s="17">
        <f t="shared" si="7"/>
        <v>2016</v>
      </c>
      <c r="N59" s="15" t="str">
        <f t="shared" si="8"/>
        <v>Chapter 780, 2016 Session</v>
      </c>
      <c r="O59" s="15" t="s">
        <v>395</v>
      </c>
      <c r="P59" s="15" t="str">
        <f t="shared" si="9"/>
        <v>A. Introduced Bill Amendement</v>
      </c>
      <c r="Q59" s="15" t="s">
        <v>46</v>
      </c>
      <c r="R59" s="15" t="s">
        <v>105</v>
      </c>
      <c r="S59" s="18">
        <v>4742000</v>
      </c>
      <c r="T59" s="18">
        <v>4742000</v>
      </c>
    </row>
    <row r="60" spans="1:20" ht="45" x14ac:dyDescent="0.25">
      <c r="A60" s="15" t="s">
        <v>79</v>
      </c>
      <c r="B60" s="16">
        <v>9</v>
      </c>
      <c r="C60" s="16">
        <f t="shared" si="5"/>
        <v>13</v>
      </c>
      <c r="D60" s="17">
        <v>501</v>
      </c>
      <c r="E60" s="16">
        <f t="shared" si="6"/>
        <v>181000</v>
      </c>
      <c r="F60" s="15" t="s">
        <v>87</v>
      </c>
      <c r="G60" s="17">
        <v>18129</v>
      </c>
      <c r="H60" s="15" t="s">
        <v>110</v>
      </c>
      <c r="I60" s="17" t="s">
        <v>81</v>
      </c>
      <c r="J60" s="15" t="s">
        <v>82</v>
      </c>
      <c r="K60" s="17" t="s">
        <v>88</v>
      </c>
      <c r="L60" s="15" t="s">
        <v>89</v>
      </c>
      <c r="M60" s="17">
        <f t="shared" si="7"/>
        <v>2016</v>
      </c>
      <c r="N60" s="15" t="str">
        <f t="shared" si="8"/>
        <v>Chapter 780, 2016 Session</v>
      </c>
      <c r="O60" s="15" t="s">
        <v>395</v>
      </c>
      <c r="P60" s="15" t="str">
        <f t="shared" si="9"/>
        <v>A. Introduced Bill Amendement</v>
      </c>
      <c r="Q60" s="15" t="s">
        <v>110</v>
      </c>
      <c r="R60" s="15" t="s">
        <v>105</v>
      </c>
      <c r="S60" s="18">
        <v>1149000</v>
      </c>
      <c r="T60" s="18">
        <v>1149000</v>
      </c>
    </row>
    <row r="61" spans="1:20" ht="45" x14ac:dyDescent="0.25">
      <c r="A61" s="15" t="s">
        <v>79</v>
      </c>
      <c r="B61" s="16">
        <v>9</v>
      </c>
      <c r="C61" s="16">
        <f t="shared" si="5"/>
        <v>13</v>
      </c>
      <c r="D61" s="17">
        <v>501</v>
      </c>
      <c r="E61" s="16">
        <f t="shared" si="6"/>
        <v>181000</v>
      </c>
      <c r="F61" s="15" t="s">
        <v>87</v>
      </c>
      <c r="G61" s="17">
        <v>18130</v>
      </c>
      <c r="H61" s="15" t="s">
        <v>90</v>
      </c>
      <c r="I61" s="17" t="s">
        <v>81</v>
      </c>
      <c r="J61" s="15" t="s">
        <v>82</v>
      </c>
      <c r="K61" s="17" t="s">
        <v>88</v>
      </c>
      <c r="L61" s="15" t="s">
        <v>89</v>
      </c>
      <c r="M61" s="17">
        <f t="shared" si="7"/>
        <v>2016</v>
      </c>
      <c r="N61" s="15" t="str">
        <f t="shared" si="8"/>
        <v>Chapter 780, 2016 Session</v>
      </c>
      <c r="O61" s="15" t="s">
        <v>395</v>
      </c>
      <c r="P61" s="15" t="str">
        <f t="shared" si="9"/>
        <v>A. Introduced Bill Amendement</v>
      </c>
      <c r="Q61" s="15" t="s">
        <v>90</v>
      </c>
      <c r="R61" s="15" t="s">
        <v>105</v>
      </c>
      <c r="S61" s="18">
        <v>34100000</v>
      </c>
      <c r="T61" s="18">
        <v>34780000</v>
      </c>
    </row>
    <row r="62" spans="1:20" ht="30" x14ac:dyDescent="0.25">
      <c r="A62" s="15" t="s">
        <v>79</v>
      </c>
      <c r="B62" s="16">
        <v>9</v>
      </c>
      <c r="C62" s="16">
        <f t="shared" si="5"/>
        <v>13</v>
      </c>
      <c r="D62" s="17">
        <v>407</v>
      </c>
      <c r="E62" s="16">
        <f t="shared" si="6"/>
        <v>183000</v>
      </c>
      <c r="F62" s="15" t="s">
        <v>91</v>
      </c>
      <c r="G62" s="17">
        <v>13804</v>
      </c>
      <c r="H62" s="15" t="s">
        <v>46</v>
      </c>
      <c r="I62" s="17" t="s">
        <v>81</v>
      </c>
      <c r="J62" s="15" t="s">
        <v>82</v>
      </c>
      <c r="K62" s="17" t="s">
        <v>406</v>
      </c>
      <c r="L62" s="15" t="s">
        <v>407</v>
      </c>
      <c r="M62" s="17">
        <f t="shared" si="7"/>
        <v>2016</v>
      </c>
      <c r="N62" s="15" t="str">
        <f t="shared" si="8"/>
        <v>Chapter 780, 2016 Session</v>
      </c>
      <c r="O62" s="15" t="s">
        <v>395</v>
      </c>
      <c r="P62" s="15" t="str">
        <f t="shared" si="9"/>
        <v>A. Introduced Bill Amendement</v>
      </c>
      <c r="Q62" s="15" t="s">
        <v>46</v>
      </c>
      <c r="R62" s="15" t="s">
        <v>105</v>
      </c>
      <c r="S62" s="18">
        <v>3000000</v>
      </c>
      <c r="T62" s="18">
        <v>3000000</v>
      </c>
    </row>
    <row r="63" spans="1:20" ht="30" x14ac:dyDescent="0.25">
      <c r="A63" s="15" t="s">
        <v>79</v>
      </c>
      <c r="B63" s="16">
        <v>9</v>
      </c>
      <c r="C63" s="16">
        <f t="shared" si="5"/>
        <v>13</v>
      </c>
      <c r="D63" s="17">
        <v>407</v>
      </c>
      <c r="E63" s="16">
        <f t="shared" si="6"/>
        <v>183000</v>
      </c>
      <c r="F63" s="15" t="s">
        <v>91</v>
      </c>
      <c r="G63" s="17">
        <v>18245</v>
      </c>
      <c r="H63" s="15" t="s">
        <v>458</v>
      </c>
      <c r="I63" s="17" t="s">
        <v>23</v>
      </c>
      <c r="J63" s="15" t="s">
        <v>24</v>
      </c>
      <c r="K63" s="17" t="s">
        <v>97</v>
      </c>
      <c r="L63" s="15" t="s">
        <v>24</v>
      </c>
      <c r="M63" s="17">
        <f t="shared" si="7"/>
        <v>2016</v>
      </c>
      <c r="N63" s="15" t="str">
        <f t="shared" si="8"/>
        <v>Chapter 780, 2016 Session</v>
      </c>
      <c r="O63" s="15" t="s">
        <v>395</v>
      </c>
      <c r="P63" s="15" t="str">
        <f t="shared" si="9"/>
        <v>A. Introduced Bill Amendement</v>
      </c>
      <c r="Q63" s="15" t="s">
        <v>458</v>
      </c>
      <c r="R63" s="15" t="s">
        <v>105</v>
      </c>
      <c r="S63" s="18">
        <v>350000000</v>
      </c>
      <c r="T63" s="18">
        <v>0</v>
      </c>
    </row>
    <row r="64" spans="1:20" ht="30" x14ac:dyDescent="0.25">
      <c r="A64" s="15" t="s">
        <v>79</v>
      </c>
      <c r="B64" s="16">
        <v>9</v>
      </c>
      <c r="C64" s="16">
        <f t="shared" si="5"/>
        <v>13</v>
      </c>
      <c r="D64" s="17">
        <v>407</v>
      </c>
      <c r="E64" s="16">
        <f t="shared" si="6"/>
        <v>183000</v>
      </c>
      <c r="F64" s="15" t="s">
        <v>91</v>
      </c>
      <c r="G64" s="17">
        <v>18245</v>
      </c>
      <c r="H64" s="15" t="s">
        <v>458</v>
      </c>
      <c r="I64" s="17" t="s">
        <v>23</v>
      </c>
      <c r="J64" s="15" t="s">
        <v>24</v>
      </c>
      <c r="K64" s="17" t="s">
        <v>97</v>
      </c>
      <c r="L64" s="15" t="s">
        <v>100</v>
      </c>
      <c r="M64" s="17">
        <f t="shared" si="7"/>
        <v>2016</v>
      </c>
      <c r="N64" s="15" t="str">
        <f t="shared" si="8"/>
        <v>Chapter 780, 2016 Session</v>
      </c>
      <c r="O64" s="15" t="s">
        <v>396</v>
      </c>
      <c r="P64" s="15" t="str">
        <f t="shared" si="9"/>
        <v>B. General Assembly Amendment</v>
      </c>
      <c r="Q64" s="15" t="s">
        <v>459</v>
      </c>
      <c r="R64" s="15" t="s">
        <v>105</v>
      </c>
      <c r="S64" s="18">
        <v>-350000000</v>
      </c>
      <c r="T64" s="18">
        <v>0</v>
      </c>
    </row>
    <row r="65" spans="1:20" ht="30" x14ac:dyDescent="0.25">
      <c r="A65" s="15" t="s">
        <v>94</v>
      </c>
      <c r="B65" s="16">
        <v>10</v>
      </c>
      <c r="C65" s="16">
        <f t="shared" si="5"/>
        <v>15</v>
      </c>
      <c r="D65" s="17">
        <v>949</v>
      </c>
      <c r="E65" s="16">
        <f t="shared" si="6"/>
        <v>185000</v>
      </c>
      <c r="F65" s="15" t="s">
        <v>95</v>
      </c>
      <c r="G65" s="17">
        <v>15776</v>
      </c>
      <c r="H65" s="15" t="s">
        <v>96</v>
      </c>
      <c r="I65" s="17" t="s">
        <v>34</v>
      </c>
      <c r="J65" s="15" t="s">
        <v>35</v>
      </c>
      <c r="K65" s="17" t="s">
        <v>36</v>
      </c>
      <c r="L65" s="15" t="s">
        <v>37</v>
      </c>
      <c r="M65" s="17">
        <f t="shared" si="7"/>
        <v>2016</v>
      </c>
      <c r="N65" s="15" t="str">
        <f t="shared" si="8"/>
        <v>Chapter 780, 2016 Session</v>
      </c>
      <c r="O65" s="15" t="s">
        <v>395</v>
      </c>
      <c r="P65" s="15" t="str">
        <f t="shared" si="9"/>
        <v>A. Introduced Bill Amendement</v>
      </c>
      <c r="Q65" s="15" t="s">
        <v>96</v>
      </c>
      <c r="R65" s="15" t="s">
        <v>105</v>
      </c>
      <c r="S65" s="18">
        <v>31000000</v>
      </c>
      <c r="T65" s="18">
        <v>98400000</v>
      </c>
    </row>
    <row r="66" spans="1:20" ht="30" x14ac:dyDescent="0.25">
      <c r="A66" s="15" t="s">
        <v>94</v>
      </c>
      <c r="B66" s="16">
        <v>10</v>
      </c>
      <c r="C66" s="16">
        <f t="shared" si="5"/>
        <v>15</v>
      </c>
      <c r="D66" s="17">
        <v>949</v>
      </c>
      <c r="E66" s="16">
        <f t="shared" si="6"/>
        <v>185000</v>
      </c>
      <c r="F66" s="15" t="s">
        <v>95</v>
      </c>
      <c r="G66" s="17">
        <v>15776</v>
      </c>
      <c r="H66" s="15" t="s">
        <v>96</v>
      </c>
      <c r="I66" s="17" t="s">
        <v>34</v>
      </c>
      <c r="J66" s="15" t="s">
        <v>35</v>
      </c>
      <c r="K66" s="17" t="s">
        <v>36</v>
      </c>
      <c r="L66" s="15" t="s">
        <v>49</v>
      </c>
      <c r="M66" s="17">
        <f t="shared" si="7"/>
        <v>2016</v>
      </c>
      <c r="N66" s="15" t="str">
        <f t="shared" si="8"/>
        <v>Chapter 780, 2016 Session</v>
      </c>
      <c r="O66" s="15" t="s">
        <v>396</v>
      </c>
      <c r="P66" s="15" t="str">
        <f t="shared" si="9"/>
        <v>B. General Assembly Amendment</v>
      </c>
      <c r="Q66" s="15" t="s">
        <v>397</v>
      </c>
      <c r="R66" s="15" t="s">
        <v>105</v>
      </c>
      <c r="S66" s="18">
        <v>-21000000</v>
      </c>
      <c r="T66" s="18">
        <v>-98400000</v>
      </c>
    </row>
    <row r="67" spans="1:20" ht="30" x14ac:dyDescent="0.25">
      <c r="A67" s="15" t="s">
        <v>94</v>
      </c>
      <c r="B67" s="16">
        <v>10</v>
      </c>
      <c r="C67" s="16">
        <f t="shared" si="5"/>
        <v>15</v>
      </c>
      <c r="D67" s="17">
        <v>949</v>
      </c>
      <c r="E67" s="16">
        <f t="shared" si="6"/>
        <v>185000</v>
      </c>
      <c r="F67" s="15" t="s">
        <v>95</v>
      </c>
      <c r="G67" s="17">
        <v>15776</v>
      </c>
      <c r="H67" s="15" t="s">
        <v>96</v>
      </c>
      <c r="I67" s="17" t="s">
        <v>23</v>
      </c>
      <c r="J67" s="15" t="s">
        <v>24</v>
      </c>
      <c r="K67" s="17" t="s">
        <v>97</v>
      </c>
      <c r="L67" s="15" t="s">
        <v>24</v>
      </c>
      <c r="M67" s="17">
        <f t="shared" si="7"/>
        <v>2016</v>
      </c>
      <c r="N67" s="15" t="str">
        <f t="shared" si="8"/>
        <v>Chapter 780, 2016 Session</v>
      </c>
      <c r="O67" s="15" t="s">
        <v>395</v>
      </c>
      <c r="P67" s="15" t="str">
        <f t="shared" si="9"/>
        <v>A. Introduced Bill Amendement</v>
      </c>
      <c r="Q67" s="15" t="s">
        <v>96</v>
      </c>
      <c r="R67" s="15" t="s">
        <v>105</v>
      </c>
      <c r="S67" s="18">
        <v>60000000</v>
      </c>
      <c r="T67" s="18">
        <v>0</v>
      </c>
    </row>
    <row r="68" spans="1:20" ht="30" x14ac:dyDescent="0.25">
      <c r="A68" s="15" t="s">
        <v>94</v>
      </c>
      <c r="B68" s="16">
        <v>10</v>
      </c>
      <c r="C68" s="16">
        <f t="shared" si="5"/>
        <v>15</v>
      </c>
      <c r="D68" s="17">
        <v>949</v>
      </c>
      <c r="E68" s="16">
        <f t="shared" si="6"/>
        <v>185000</v>
      </c>
      <c r="F68" s="15" t="s">
        <v>95</v>
      </c>
      <c r="G68" s="17">
        <v>15776</v>
      </c>
      <c r="H68" s="15" t="s">
        <v>96</v>
      </c>
      <c r="I68" s="17" t="s">
        <v>23</v>
      </c>
      <c r="J68" s="15" t="s">
        <v>24</v>
      </c>
      <c r="K68" s="17" t="s">
        <v>97</v>
      </c>
      <c r="L68" s="15" t="s">
        <v>100</v>
      </c>
      <c r="M68" s="17">
        <f t="shared" si="7"/>
        <v>2016</v>
      </c>
      <c r="N68" s="15" t="str">
        <f t="shared" si="8"/>
        <v>Chapter 780, 2016 Session</v>
      </c>
      <c r="O68" s="15" t="s">
        <v>396</v>
      </c>
      <c r="P68" s="15" t="str">
        <f t="shared" si="9"/>
        <v>B. General Assembly Amendment</v>
      </c>
      <c r="Q68" s="15" t="s">
        <v>397</v>
      </c>
      <c r="R68" s="15" t="s">
        <v>105</v>
      </c>
      <c r="S68" s="18">
        <v>24400000</v>
      </c>
      <c r="T68" s="18">
        <v>99900000</v>
      </c>
    </row>
    <row r="69" spans="1:20" ht="30" x14ac:dyDescent="0.25">
      <c r="A69" s="15" t="s">
        <v>94</v>
      </c>
      <c r="B69" s="16">
        <v>10</v>
      </c>
      <c r="C69" s="16">
        <f t="shared" ref="C69:C81" si="10">VLOOKUP(B69,SecAreas,3,FALSE)</f>
        <v>15</v>
      </c>
      <c r="D69" s="17">
        <v>949</v>
      </c>
      <c r="E69" s="16">
        <f t="shared" ref="E69:E81" si="11">IF(ISNA(VLOOKUP(D69,AgencyList,3,FALSE)),9999999,VLOOKUP(D69,AgencyList,3,FALSE))</f>
        <v>185000</v>
      </c>
      <c r="F69" s="15" t="s">
        <v>95</v>
      </c>
      <c r="G69" s="17">
        <v>17954</v>
      </c>
      <c r="H69" s="15" t="s">
        <v>98</v>
      </c>
      <c r="I69" s="17" t="s">
        <v>23</v>
      </c>
      <c r="J69" s="15" t="s">
        <v>24</v>
      </c>
      <c r="K69" s="17" t="s">
        <v>97</v>
      </c>
      <c r="L69" s="15" t="s">
        <v>24</v>
      </c>
      <c r="M69" s="17">
        <f t="shared" ref="M69:M81" si="12">VLOOKUP(R69,SessionChapter,2,FALSE)</f>
        <v>2016</v>
      </c>
      <c r="N69" s="15" t="str">
        <f t="shared" ref="N69:N81" si="13">VLOOKUP(R69,SessionChapter,3,FALSE)</f>
        <v>Chapter 780, 2016 Session</v>
      </c>
      <c r="O69" s="15" t="s">
        <v>395</v>
      </c>
      <c r="P69" s="15" t="str">
        <f t="shared" ref="P69:P81" si="14">VLOOKUP(O69,PB_ChangeType,2,FALSE)</f>
        <v>A. Introduced Bill Amendement</v>
      </c>
      <c r="Q69" s="15" t="s">
        <v>98</v>
      </c>
      <c r="R69" s="15" t="s">
        <v>105</v>
      </c>
      <c r="S69" s="18">
        <v>13049000</v>
      </c>
      <c r="T69" s="18">
        <v>0</v>
      </c>
    </row>
    <row r="70" spans="1:20" ht="45" x14ac:dyDescent="0.25">
      <c r="A70" s="15" t="s">
        <v>94</v>
      </c>
      <c r="B70" s="16">
        <v>10</v>
      </c>
      <c r="C70" s="16">
        <f t="shared" si="10"/>
        <v>15</v>
      </c>
      <c r="D70" s="17">
        <v>949</v>
      </c>
      <c r="E70" s="16">
        <f t="shared" si="11"/>
        <v>185000</v>
      </c>
      <c r="F70" s="15" t="s">
        <v>95</v>
      </c>
      <c r="G70" s="17">
        <v>17954</v>
      </c>
      <c r="H70" s="15" t="s">
        <v>98</v>
      </c>
      <c r="I70" s="17" t="s">
        <v>23</v>
      </c>
      <c r="J70" s="15" t="s">
        <v>24</v>
      </c>
      <c r="K70" s="17" t="s">
        <v>97</v>
      </c>
      <c r="L70" s="15" t="s">
        <v>100</v>
      </c>
      <c r="M70" s="17">
        <f t="shared" si="12"/>
        <v>2016</v>
      </c>
      <c r="N70" s="15" t="str">
        <f t="shared" si="13"/>
        <v>Chapter 780, 2016 Session</v>
      </c>
      <c r="O70" s="15" t="s">
        <v>396</v>
      </c>
      <c r="P70" s="15" t="str">
        <f t="shared" si="14"/>
        <v>B. General Assembly Amendment</v>
      </c>
      <c r="Q70" s="15" t="s">
        <v>408</v>
      </c>
      <c r="R70" s="15" t="s">
        <v>105</v>
      </c>
      <c r="S70" s="18">
        <v>-13049000</v>
      </c>
      <c r="T70" s="18">
        <v>0</v>
      </c>
    </row>
    <row r="71" spans="1:20" ht="30" x14ac:dyDescent="0.25">
      <c r="A71" s="15" t="s">
        <v>94</v>
      </c>
      <c r="B71" s="16">
        <v>10</v>
      </c>
      <c r="C71" s="16">
        <f t="shared" si="10"/>
        <v>15</v>
      </c>
      <c r="D71" s="17">
        <v>949</v>
      </c>
      <c r="E71" s="16">
        <f t="shared" si="11"/>
        <v>185000</v>
      </c>
      <c r="F71" s="15" t="s">
        <v>95</v>
      </c>
      <c r="G71" s="17">
        <v>17967</v>
      </c>
      <c r="H71" s="15" t="s">
        <v>99</v>
      </c>
      <c r="I71" s="17" t="s">
        <v>23</v>
      </c>
      <c r="J71" s="15" t="s">
        <v>24</v>
      </c>
      <c r="K71" s="17" t="s">
        <v>60</v>
      </c>
      <c r="L71" s="15" t="s">
        <v>61</v>
      </c>
      <c r="M71" s="17">
        <f t="shared" si="12"/>
        <v>2016</v>
      </c>
      <c r="N71" s="15" t="str">
        <f t="shared" si="13"/>
        <v>Chapter 780, 2016 Session</v>
      </c>
      <c r="O71" s="15" t="s">
        <v>395</v>
      </c>
      <c r="P71" s="15" t="str">
        <f t="shared" si="14"/>
        <v>A. Introduced Bill Amendement</v>
      </c>
      <c r="Q71" s="15" t="s">
        <v>99</v>
      </c>
      <c r="R71" s="15" t="s">
        <v>105</v>
      </c>
      <c r="S71" s="18">
        <v>7700000</v>
      </c>
      <c r="T71" s="18">
        <v>0</v>
      </c>
    </row>
    <row r="72" spans="1:20" ht="45" x14ac:dyDescent="0.25">
      <c r="A72" s="15" t="s">
        <v>94</v>
      </c>
      <c r="B72" s="16">
        <v>10</v>
      </c>
      <c r="C72" s="16">
        <f t="shared" si="10"/>
        <v>15</v>
      </c>
      <c r="D72" s="17">
        <v>949</v>
      </c>
      <c r="E72" s="16">
        <f t="shared" si="11"/>
        <v>185000</v>
      </c>
      <c r="F72" s="15" t="s">
        <v>95</v>
      </c>
      <c r="G72" s="17">
        <v>17967</v>
      </c>
      <c r="H72" s="15" t="s">
        <v>99</v>
      </c>
      <c r="I72" s="17" t="s">
        <v>23</v>
      </c>
      <c r="J72" s="15" t="s">
        <v>24</v>
      </c>
      <c r="K72" s="17" t="s">
        <v>60</v>
      </c>
      <c r="L72" s="15" t="s">
        <v>61</v>
      </c>
      <c r="M72" s="17">
        <f t="shared" si="12"/>
        <v>2016</v>
      </c>
      <c r="N72" s="15" t="str">
        <f t="shared" si="13"/>
        <v>Chapter 780, 2016 Session</v>
      </c>
      <c r="O72" s="15" t="s">
        <v>396</v>
      </c>
      <c r="P72" s="15" t="str">
        <f t="shared" si="14"/>
        <v>B. General Assembly Amendment</v>
      </c>
      <c r="Q72" s="15" t="s">
        <v>409</v>
      </c>
      <c r="R72" s="15" t="s">
        <v>105</v>
      </c>
      <c r="S72" s="18">
        <v>-7700000</v>
      </c>
      <c r="T72" s="18">
        <v>0</v>
      </c>
    </row>
    <row r="73" spans="1:20" ht="30" x14ac:dyDescent="0.25">
      <c r="A73" s="15" t="s">
        <v>94</v>
      </c>
      <c r="B73" s="16">
        <v>10</v>
      </c>
      <c r="C73" s="16">
        <f t="shared" si="10"/>
        <v>15</v>
      </c>
      <c r="D73" s="17">
        <v>949</v>
      </c>
      <c r="E73" s="16">
        <f t="shared" si="11"/>
        <v>185000</v>
      </c>
      <c r="F73" s="15" t="s">
        <v>95</v>
      </c>
      <c r="G73" s="17">
        <v>17968</v>
      </c>
      <c r="H73" s="15" t="s">
        <v>101</v>
      </c>
      <c r="I73" s="17" t="s">
        <v>34</v>
      </c>
      <c r="J73" s="15" t="s">
        <v>35</v>
      </c>
      <c r="K73" s="17" t="s">
        <v>36</v>
      </c>
      <c r="L73" s="15" t="s">
        <v>37</v>
      </c>
      <c r="M73" s="17">
        <f t="shared" si="12"/>
        <v>2016</v>
      </c>
      <c r="N73" s="15" t="str">
        <f t="shared" si="13"/>
        <v>Chapter 780, 2016 Session</v>
      </c>
      <c r="O73" s="15" t="s">
        <v>395</v>
      </c>
      <c r="P73" s="15" t="str">
        <f t="shared" si="14"/>
        <v>A. Introduced Bill Amendement</v>
      </c>
      <c r="Q73" s="15" t="s">
        <v>101</v>
      </c>
      <c r="R73" s="15" t="s">
        <v>105</v>
      </c>
      <c r="S73" s="18">
        <v>20000000</v>
      </c>
      <c r="T73" s="18">
        <v>0</v>
      </c>
    </row>
    <row r="74" spans="1:20" ht="30" x14ac:dyDescent="0.25">
      <c r="A74" s="15" t="s">
        <v>94</v>
      </c>
      <c r="B74" s="16">
        <v>10</v>
      </c>
      <c r="C74" s="16">
        <f t="shared" si="10"/>
        <v>15</v>
      </c>
      <c r="D74" s="17">
        <v>949</v>
      </c>
      <c r="E74" s="16">
        <f t="shared" si="11"/>
        <v>185000</v>
      </c>
      <c r="F74" s="15" t="s">
        <v>95</v>
      </c>
      <c r="G74" s="17">
        <v>17968</v>
      </c>
      <c r="H74" s="15" t="s">
        <v>101</v>
      </c>
      <c r="I74" s="17" t="s">
        <v>34</v>
      </c>
      <c r="J74" s="15" t="s">
        <v>35</v>
      </c>
      <c r="K74" s="17" t="s">
        <v>36</v>
      </c>
      <c r="L74" s="15" t="s">
        <v>49</v>
      </c>
      <c r="M74" s="17">
        <f t="shared" si="12"/>
        <v>2016</v>
      </c>
      <c r="N74" s="15" t="str">
        <f t="shared" si="13"/>
        <v>Chapter 780, 2016 Session</v>
      </c>
      <c r="O74" s="15" t="s">
        <v>396</v>
      </c>
      <c r="P74" s="15" t="str">
        <f t="shared" si="14"/>
        <v>B. General Assembly Amendment</v>
      </c>
      <c r="Q74" s="15" t="s">
        <v>410</v>
      </c>
      <c r="R74" s="15" t="s">
        <v>105</v>
      </c>
      <c r="S74" s="18">
        <v>-20000000</v>
      </c>
      <c r="T74" s="18">
        <v>0</v>
      </c>
    </row>
    <row r="75" spans="1:20" ht="30" x14ac:dyDescent="0.25">
      <c r="A75" s="15" t="s">
        <v>94</v>
      </c>
      <c r="B75" s="16">
        <v>10</v>
      </c>
      <c r="C75" s="16">
        <f t="shared" si="10"/>
        <v>15</v>
      </c>
      <c r="D75" s="17">
        <v>949</v>
      </c>
      <c r="E75" s="16">
        <f t="shared" si="11"/>
        <v>185000</v>
      </c>
      <c r="F75" s="15" t="s">
        <v>95</v>
      </c>
      <c r="G75" s="17">
        <v>18049</v>
      </c>
      <c r="H75" s="15" t="s">
        <v>102</v>
      </c>
      <c r="I75" s="17" t="s">
        <v>23</v>
      </c>
      <c r="J75" s="15" t="s">
        <v>24</v>
      </c>
      <c r="K75" s="17" t="s">
        <v>60</v>
      </c>
      <c r="L75" s="15" t="s">
        <v>61</v>
      </c>
      <c r="M75" s="17">
        <f t="shared" si="12"/>
        <v>2016</v>
      </c>
      <c r="N75" s="15" t="str">
        <f t="shared" si="13"/>
        <v>Chapter 780, 2016 Session</v>
      </c>
      <c r="O75" s="15" t="s">
        <v>395</v>
      </c>
      <c r="P75" s="15" t="str">
        <f t="shared" si="14"/>
        <v>A. Introduced Bill Amendement</v>
      </c>
      <c r="Q75" s="15" t="s">
        <v>102</v>
      </c>
      <c r="R75" s="15" t="s">
        <v>105</v>
      </c>
      <c r="S75" s="18">
        <v>29300000</v>
      </c>
      <c r="T75" s="18">
        <v>0</v>
      </c>
    </row>
    <row r="76" spans="1:20" ht="45" x14ac:dyDescent="0.25">
      <c r="A76" s="15" t="s">
        <v>94</v>
      </c>
      <c r="B76" s="16">
        <v>10</v>
      </c>
      <c r="C76" s="16">
        <f t="shared" si="10"/>
        <v>15</v>
      </c>
      <c r="D76" s="17">
        <v>949</v>
      </c>
      <c r="E76" s="16">
        <f t="shared" si="11"/>
        <v>185000</v>
      </c>
      <c r="F76" s="15" t="s">
        <v>95</v>
      </c>
      <c r="G76" s="17">
        <v>18049</v>
      </c>
      <c r="H76" s="15" t="s">
        <v>102</v>
      </c>
      <c r="I76" s="17" t="s">
        <v>23</v>
      </c>
      <c r="J76" s="15" t="s">
        <v>24</v>
      </c>
      <c r="K76" s="17" t="s">
        <v>60</v>
      </c>
      <c r="L76" s="15" t="s">
        <v>61</v>
      </c>
      <c r="M76" s="17">
        <f t="shared" si="12"/>
        <v>2016</v>
      </c>
      <c r="N76" s="15" t="str">
        <f t="shared" si="13"/>
        <v>Chapter 780, 2016 Session</v>
      </c>
      <c r="O76" s="15" t="s">
        <v>396</v>
      </c>
      <c r="P76" s="15" t="str">
        <f t="shared" si="14"/>
        <v>B. General Assembly Amendment</v>
      </c>
      <c r="Q76" s="15" t="s">
        <v>411</v>
      </c>
      <c r="R76" s="15" t="s">
        <v>105</v>
      </c>
      <c r="S76" s="18">
        <v>-29300000</v>
      </c>
      <c r="T76" s="18">
        <v>0</v>
      </c>
    </row>
    <row r="77" spans="1:20" ht="30" x14ac:dyDescent="0.25">
      <c r="A77" s="15" t="s">
        <v>94</v>
      </c>
      <c r="B77" s="16">
        <v>10</v>
      </c>
      <c r="C77" s="16">
        <f t="shared" si="10"/>
        <v>15</v>
      </c>
      <c r="D77" s="17">
        <v>949</v>
      </c>
      <c r="E77" s="16">
        <f t="shared" si="11"/>
        <v>185000</v>
      </c>
      <c r="F77" s="15" t="s">
        <v>95</v>
      </c>
      <c r="G77" s="17">
        <v>18241</v>
      </c>
      <c r="H77" s="15" t="s">
        <v>453</v>
      </c>
      <c r="I77" s="17" t="s">
        <v>19</v>
      </c>
      <c r="J77" s="15" t="s">
        <v>20</v>
      </c>
      <c r="K77" s="17" t="s">
        <v>31</v>
      </c>
      <c r="L77" s="15" t="s">
        <v>20</v>
      </c>
      <c r="M77" s="17">
        <f t="shared" si="12"/>
        <v>2016</v>
      </c>
      <c r="N77" s="15" t="str">
        <f t="shared" si="13"/>
        <v>Chapter 780, 2016 Session</v>
      </c>
      <c r="O77" s="15" t="s">
        <v>395</v>
      </c>
      <c r="P77" s="15" t="str">
        <f t="shared" si="14"/>
        <v>A. Introduced Bill Amendement</v>
      </c>
      <c r="Q77" s="15" t="s">
        <v>453</v>
      </c>
      <c r="R77" s="15" t="s">
        <v>105</v>
      </c>
      <c r="S77" s="18">
        <v>103405000</v>
      </c>
      <c r="T77" s="18">
        <v>0</v>
      </c>
    </row>
    <row r="78" spans="1:20" ht="30" x14ac:dyDescent="0.25">
      <c r="A78" s="15" t="s">
        <v>94</v>
      </c>
      <c r="B78" s="16">
        <v>10</v>
      </c>
      <c r="C78" s="16">
        <f t="shared" si="10"/>
        <v>15</v>
      </c>
      <c r="D78" s="17">
        <v>949</v>
      </c>
      <c r="E78" s="16">
        <f t="shared" si="11"/>
        <v>185000</v>
      </c>
      <c r="F78" s="15" t="s">
        <v>95</v>
      </c>
      <c r="G78" s="17">
        <v>18241</v>
      </c>
      <c r="H78" s="15" t="s">
        <v>453</v>
      </c>
      <c r="I78" s="17" t="s">
        <v>19</v>
      </c>
      <c r="J78" s="15" t="s">
        <v>20</v>
      </c>
      <c r="K78" s="17" t="s">
        <v>31</v>
      </c>
      <c r="L78" s="15" t="s">
        <v>454</v>
      </c>
      <c r="M78" s="17">
        <f t="shared" si="12"/>
        <v>2016</v>
      </c>
      <c r="N78" s="15" t="str">
        <f t="shared" si="13"/>
        <v>Chapter 780, 2016 Session</v>
      </c>
      <c r="O78" s="15" t="s">
        <v>396</v>
      </c>
      <c r="P78" s="15" t="str">
        <f t="shared" si="14"/>
        <v>B. General Assembly Amendment</v>
      </c>
      <c r="Q78" s="15" t="s">
        <v>455</v>
      </c>
      <c r="R78" s="15" t="s">
        <v>105</v>
      </c>
      <c r="S78" s="18">
        <v>-103405000</v>
      </c>
      <c r="T78" s="18">
        <v>0</v>
      </c>
    </row>
    <row r="79" spans="1:20" ht="30" x14ac:dyDescent="0.25">
      <c r="A79" s="15" t="s">
        <v>94</v>
      </c>
      <c r="B79" s="16">
        <v>10</v>
      </c>
      <c r="C79" s="16">
        <f t="shared" si="10"/>
        <v>15</v>
      </c>
      <c r="D79" s="17">
        <v>949</v>
      </c>
      <c r="E79" s="16">
        <f t="shared" si="11"/>
        <v>185000</v>
      </c>
      <c r="F79" s="15" t="s">
        <v>95</v>
      </c>
      <c r="G79" s="17">
        <v>18241</v>
      </c>
      <c r="H79" s="15" t="s">
        <v>453</v>
      </c>
      <c r="I79" s="17" t="s">
        <v>23</v>
      </c>
      <c r="J79" s="15" t="s">
        <v>24</v>
      </c>
      <c r="K79" s="17" t="s">
        <v>97</v>
      </c>
      <c r="L79" s="15" t="s">
        <v>24</v>
      </c>
      <c r="M79" s="17">
        <f t="shared" si="12"/>
        <v>2016</v>
      </c>
      <c r="N79" s="15" t="str">
        <f t="shared" si="13"/>
        <v>Chapter 780, 2016 Session</v>
      </c>
      <c r="O79" s="15" t="s">
        <v>395</v>
      </c>
      <c r="P79" s="15" t="str">
        <f t="shared" si="14"/>
        <v>A. Introduced Bill Amendement</v>
      </c>
      <c r="Q79" s="15" t="s">
        <v>453</v>
      </c>
      <c r="R79" s="15" t="s">
        <v>105</v>
      </c>
      <c r="S79" s="18">
        <v>1749293000</v>
      </c>
      <c r="T79" s="18">
        <v>50000000</v>
      </c>
    </row>
    <row r="80" spans="1:20" ht="30" x14ac:dyDescent="0.25">
      <c r="A80" s="15" t="s">
        <v>94</v>
      </c>
      <c r="B80" s="16">
        <v>10</v>
      </c>
      <c r="C80" s="16">
        <f t="shared" si="10"/>
        <v>15</v>
      </c>
      <c r="D80" s="17">
        <v>949</v>
      </c>
      <c r="E80" s="16">
        <f t="shared" si="11"/>
        <v>185000</v>
      </c>
      <c r="F80" s="15" t="s">
        <v>95</v>
      </c>
      <c r="G80" s="17">
        <v>18241</v>
      </c>
      <c r="H80" s="15" t="s">
        <v>453</v>
      </c>
      <c r="I80" s="17" t="s">
        <v>23</v>
      </c>
      <c r="J80" s="15" t="s">
        <v>24</v>
      </c>
      <c r="K80" s="17" t="s">
        <v>97</v>
      </c>
      <c r="L80" s="15" t="s">
        <v>100</v>
      </c>
      <c r="M80" s="17">
        <f t="shared" si="12"/>
        <v>2016</v>
      </c>
      <c r="N80" s="15" t="str">
        <f t="shared" si="13"/>
        <v>Chapter 780, 2016 Session</v>
      </c>
      <c r="O80" s="15" t="s">
        <v>396</v>
      </c>
      <c r="P80" s="15" t="str">
        <f t="shared" si="14"/>
        <v>B. General Assembly Amendment</v>
      </c>
      <c r="Q80" s="15" t="s">
        <v>455</v>
      </c>
      <c r="R80" s="15" t="s">
        <v>105</v>
      </c>
      <c r="S80" s="18">
        <v>-1749293000</v>
      </c>
      <c r="T80" s="18">
        <v>-50000000</v>
      </c>
    </row>
    <row r="81" spans="1:20" ht="45" x14ac:dyDescent="0.25">
      <c r="A81" s="15" t="s">
        <v>94</v>
      </c>
      <c r="B81" s="16">
        <v>10</v>
      </c>
      <c r="C81" s="16">
        <f t="shared" si="10"/>
        <v>15</v>
      </c>
      <c r="D81" s="17">
        <v>949</v>
      </c>
      <c r="E81" s="16">
        <f t="shared" si="11"/>
        <v>185000</v>
      </c>
      <c r="F81" s="15" t="s">
        <v>95</v>
      </c>
      <c r="G81" s="17">
        <v>18251</v>
      </c>
      <c r="H81" s="15" t="s">
        <v>462</v>
      </c>
      <c r="I81" s="17" t="s">
        <v>23</v>
      </c>
      <c r="J81" s="15" t="s">
        <v>24</v>
      </c>
      <c r="K81" s="17" t="s">
        <v>38</v>
      </c>
      <c r="L81" s="15" t="s">
        <v>39</v>
      </c>
      <c r="M81" s="17">
        <f t="shared" si="12"/>
        <v>2016</v>
      </c>
      <c r="N81" s="15" t="str">
        <f t="shared" si="13"/>
        <v>Chapter 780, 2016 Session</v>
      </c>
      <c r="O81" s="15" t="s">
        <v>396</v>
      </c>
      <c r="P81" s="15" t="str">
        <f t="shared" si="14"/>
        <v>B. General Assembly Amendment</v>
      </c>
      <c r="Q81" s="15" t="s">
        <v>462</v>
      </c>
      <c r="R81" s="15" t="s">
        <v>105</v>
      </c>
      <c r="S81" s="18">
        <v>57500000</v>
      </c>
      <c r="T81" s="18">
        <v>0</v>
      </c>
    </row>
    <row r="82" spans="1:20" ht="5.25" customHeight="1" thickBot="1" x14ac:dyDescent="0.3">
      <c r="A82" s="26"/>
      <c r="B82" s="26"/>
      <c r="C82" s="26"/>
      <c r="D82" s="26"/>
      <c r="E82" s="26"/>
      <c r="F82" s="26"/>
      <c r="G82" s="26"/>
      <c r="H82" s="26"/>
      <c r="I82" s="26"/>
      <c r="J82" s="26"/>
      <c r="K82" s="27"/>
      <c r="L82" s="26"/>
      <c r="M82" s="26"/>
      <c r="N82" s="26"/>
      <c r="O82" s="26"/>
      <c r="P82" s="26"/>
      <c r="Q82" s="26"/>
      <c r="R82" s="26"/>
      <c r="S82" s="26"/>
      <c r="T82" s="26"/>
    </row>
    <row r="83" spans="1:20" ht="6" customHeight="1" x14ac:dyDescent="0.25"/>
    <row r="84" spans="1:20" x14ac:dyDescent="0.25">
      <c r="Q84" s="6" t="s">
        <v>114</v>
      </c>
      <c r="S84" s="2">
        <f>SUBTOTAL(109,S5:S82)</f>
        <v>506530700</v>
      </c>
      <c r="T84" s="2">
        <f>SUBTOTAL(109,T5:T82)</f>
        <v>151146000</v>
      </c>
    </row>
    <row r="85" spans="1:20" x14ac:dyDescent="0.25">
      <c r="S85" s="2"/>
      <c r="T85" s="2"/>
    </row>
    <row r="86" spans="1:20" x14ac:dyDescent="0.25">
      <c r="Q86" s="40" t="s">
        <v>467</v>
      </c>
      <c r="S86" s="2">
        <f>SUMIFS($S$5:$S$82,$I$5:$I$82,"01")</f>
        <v>10800000</v>
      </c>
      <c r="T86" s="2">
        <f>SUMIFS($T$5:$T$82,$I$5:$I$82,"01")</f>
        <v>0</v>
      </c>
    </row>
    <row r="87" spans="1:20" x14ac:dyDescent="0.25">
      <c r="Q87" s="41"/>
      <c r="S87" s="2"/>
      <c r="T87" s="2"/>
    </row>
    <row r="88" spans="1:20" x14ac:dyDescent="0.25">
      <c r="Q88" s="40" t="s">
        <v>468</v>
      </c>
      <c r="S88" s="2"/>
      <c r="T88" s="2"/>
    </row>
    <row r="89" spans="1:20" x14ac:dyDescent="0.25">
      <c r="Q89" s="41" t="s">
        <v>469</v>
      </c>
      <c r="S89" s="2">
        <f>SUMIFS($S$5:$S$82,$I$5:$I$82,"02")</f>
        <v>1223000</v>
      </c>
      <c r="T89" s="2">
        <f>SUMIFS($T$5:$T$82,$I$5:$I$82,"02")</f>
        <v>175000</v>
      </c>
    </row>
    <row r="90" spans="1:20" x14ac:dyDescent="0.25">
      <c r="Q90" s="41" t="s">
        <v>470</v>
      </c>
      <c r="S90" s="2">
        <f>SUMIFS($S$5:$S$82,$I$5:$I$82,"03")</f>
        <v>92480000</v>
      </c>
      <c r="T90" s="2">
        <f>SUMIFS($T$5:$T$82,$I$5:$I$82,"03")</f>
        <v>0</v>
      </c>
    </row>
    <row r="91" spans="1:20" x14ac:dyDescent="0.25">
      <c r="Q91" s="41" t="s">
        <v>471</v>
      </c>
      <c r="S91" s="2">
        <f>SUMIFS($S$5:$S$82,$I$5:$I$82,"04")</f>
        <v>51766700</v>
      </c>
      <c r="T91" s="2">
        <f>SUMIFS($T$5:$T$82,$I$5:$I$82,"04")</f>
        <v>43671000</v>
      </c>
    </row>
    <row r="92" spans="1:20" x14ac:dyDescent="0.25">
      <c r="Q92" s="41" t="s">
        <v>472</v>
      </c>
      <c r="S92" s="2">
        <f>SUMIFS($S$5:$S$82,$I$5:$I$82,"05")</f>
        <v>0</v>
      </c>
      <c r="T92" s="2">
        <f>SUMIFS($T$5:$T$82,$I$5:$I$82,"05")</f>
        <v>0</v>
      </c>
    </row>
    <row r="93" spans="1:20" x14ac:dyDescent="0.25">
      <c r="Q93" s="41" t="s">
        <v>473</v>
      </c>
      <c r="S93" s="2">
        <f>SUMIFS($S$5:$S$82,$I$5:$I$82,"06")</f>
        <v>0</v>
      </c>
      <c r="T93" s="2">
        <f>SUMIFS($T$5:$T$82,$I$5:$I$82,"06")</f>
        <v>0</v>
      </c>
    </row>
    <row r="94" spans="1:20" x14ac:dyDescent="0.25">
      <c r="Q94" s="41" t="s">
        <v>474</v>
      </c>
      <c r="S94" s="2">
        <f>SUMIFS($S$5:$S$82,$I$5:$I$82,"07")</f>
        <v>0</v>
      </c>
      <c r="T94" s="2">
        <f>SUMIFS($T$5:$T$82,$I$5:$I$82,"07")</f>
        <v>0</v>
      </c>
    </row>
    <row r="95" spans="1:20" x14ac:dyDescent="0.25">
      <c r="Q95" s="41" t="s">
        <v>478</v>
      </c>
      <c r="S95" s="2">
        <f>SUMIFS($S$5:$S$82,$I$5:$I$82,"08")</f>
        <v>342336000</v>
      </c>
      <c r="T95" s="2">
        <f>SUMIFS($T$5:$T$82,$I$5:$I$82,"08")</f>
        <v>99900000</v>
      </c>
    </row>
    <row r="96" spans="1:20" x14ac:dyDescent="0.25">
      <c r="Q96" s="41" t="s">
        <v>476</v>
      </c>
      <c r="S96" s="2">
        <f>SUMIFS($S$5:$S$82,$I$5:$I$82,"09")</f>
        <v>2925000</v>
      </c>
      <c r="T96" s="2">
        <f>SUMIFS($T$5:$T$82,$I$5:$I$82,"09")</f>
        <v>3150000</v>
      </c>
    </row>
    <row r="97" spans="17:20" x14ac:dyDescent="0.25">
      <c r="Q97" s="41" t="s">
        <v>477</v>
      </c>
      <c r="S97" s="2">
        <f>SUMIFS($S$5:$S$82,$I$5:$I$82,"10")</f>
        <v>5000000</v>
      </c>
      <c r="T97" s="2">
        <f>SUMIFS($T$5:$T$82,$I$5:$I$82,"10")</f>
        <v>4250000</v>
      </c>
    </row>
  </sheetData>
  <autoFilter ref="A4:T81">
    <sortState ref="A5:T88">
      <sortCondition ref="C5:C88"/>
      <sortCondition ref="E5:E88"/>
      <sortCondition ref="G5:G88"/>
      <sortCondition ref="K5:K88"/>
      <sortCondition ref="M5:M88"/>
      <sortCondition ref="P5:P88"/>
      <sortCondition ref="Q5:Q88"/>
    </sortState>
  </autoFilter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workbookViewId="0">
      <selection activeCell="B2" sqref="B2"/>
    </sheetView>
  </sheetViews>
  <sheetFormatPr defaultRowHeight="15" x14ac:dyDescent="0.25"/>
  <cols>
    <col min="1" max="1" width="13.5703125" bestFit="1" customWidth="1"/>
    <col min="3" max="3" width="30.85546875" bestFit="1" customWidth="1"/>
    <col min="4" max="4" width="2.7109375" customWidth="1"/>
    <col min="6" max="6" width="37" bestFit="1" customWidth="1"/>
    <col min="7" max="7" width="47" customWidth="1"/>
  </cols>
  <sheetData>
    <row r="1" spans="1:7" x14ac:dyDescent="0.25">
      <c r="A1" s="13" t="s">
        <v>103</v>
      </c>
      <c r="B1" s="13" t="s">
        <v>112</v>
      </c>
      <c r="C1" s="13" t="s">
        <v>391</v>
      </c>
      <c r="F1" s="13" t="s">
        <v>392</v>
      </c>
      <c r="G1" s="13" t="s">
        <v>113</v>
      </c>
    </row>
    <row r="2" spans="1:7" x14ac:dyDescent="0.25">
      <c r="A2" t="s">
        <v>105</v>
      </c>
      <c r="B2" s="3">
        <v>2016</v>
      </c>
      <c r="C2" t="s">
        <v>465</v>
      </c>
      <c r="F2" t="s">
        <v>395</v>
      </c>
      <c r="G2" t="s">
        <v>398</v>
      </c>
    </row>
    <row r="3" spans="1:7" x14ac:dyDescent="0.25">
      <c r="A3" t="s">
        <v>104</v>
      </c>
      <c r="B3" s="3">
        <v>2017</v>
      </c>
      <c r="F3" t="s">
        <v>396</v>
      </c>
      <c r="G3" t="s">
        <v>111</v>
      </c>
    </row>
    <row r="4" spans="1:7" x14ac:dyDescent="0.25">
      <c r="A4" t="s">
        <v>393</v>
      </c>
      <c r="B4" s="3">
        <v>2018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1"/>
  <sheetViews>
    <sheetView workbookViewId="0">
      <selection activeCell="A2" sqref="A2:D291"/>
    </sheetView>
  </sheetViews>
  <sheetFormatPr defaultRowHeight="15" x14ac:dyDescent="0.25"/>
  <cols>
    <col min="2" max="2" width="91.85546875" bestFit="1" customWidth="1"/>
    <col min="3" max="3" width="16.28515625" bestFit="1" customWidth="1"/>
    <col min="4" max="4" width="11.28515625" bestFit="1" customWidth="1"/>
  </cols>
  <sheetData>
    <row r="1" spans="1:4" x14ac:dyDescent="0.25">
      <c r="A1" t="s">
        <v>127</v>
      </c>
      <c r="B1" t="s">
        <v>5</v>
      </c>
      <c r="C1" t="s">
        <v>128</v>
      </c>
      <c r="D1" t="s">
        <v>129</v>
      </c>
    </row>
    <row r="2" spans="1:4" x14ac:dyDescent="0.25">
      <c r="A2">
        <v>100</v>
      </c>
      <c r="B2" t="s">
        <v>130</v>
      </c>
      <c r="C2">
        <v>1001</v>
      </c>
      <c r="D2">
        <v>7</v>
      </c>
    </row>
    <row r="3" spans="1:4" x14ac:dyDescent="0.25">
      <c r="A3">
        <v>101</v>
      </c>
      <c r="B3" t="s">
        <v>131</v>
      </c>
      <c r="C3">
        <v>1000</v>
      </c>
      <c r="D3">
        <v>7</v>
      </c>
    </row>
    <row r="4" spans="1:4" x14ac:dyDescent="0.25">
      <c r="A4">
        <v>102</v>
      </c>
      <c r="B4" t="s">
        <v>132</v>
      </c>
      <c r="C4">
        <v>33000</v>
      </c>
      <c r="D4">
        <v>7</v>
      </c>
    </row>
    <row r="5" spans="1:4" x14ac:dyDescent="0.25">
      <c r="A5">
        <v>103</v>
      </c>
      <c r="B5" t="s">
        <v>133</v>
      </c>
      <c r="C5">
        <v>40000</v>
      </c>
      <c r="D5">
        <v>8</v>
      </c>
    </row>
    <row r="6" spans="1:4" x14ac:dyDescent="0.25">
      <c r="A6">
        <v>104</v>
      </c>
      <c r="B6" t="s">
        <v>134</v>
      </c>
      <c r="C6">
        <v>46000</v>
      </c>
      <c r="D6">
        <v>8</v>
      </c>
    </row>
    <row r="7" spans="1:4" x14ac:dyDescent="0.25">
      <c r="A7">
        <v>105</v>
      </c>
      <c r="B7" t="s">
        <v>135</v>
      </c>
      <c r="C7">
        <v>32000</v>
      </c>
      <c r="D7">
        <v>7</v>
      </c>
    </row>
    <row r="8" spans="1:4" x14ac:dyDescent="0.25">
      <c r="A8">
        <v>107</v>
      </c>
      <c r="B8" t="s">
        <v>136</v>
      </c>
      <c r="C8">
        <v>6000</v>
      </c>
      <c r="D8">
        <v>7</v>
      </c>
    </row>
    <row r="9" spans="1:4" x14ac:dyDescent="0.25">
      <c r="A9">
        <v>108</v>
      </c>
      <c r="B9" t="s">
        <v>137</v>
      </c>
      <c r="C9">
        <v>16000</v>
      </c>
      <c r="D9">
        <v>7</v>
      </c>
    </row>
    <row r="10" spans="1:4" x14ac:dyDescent="0.25">
      <c r="A10">
        <v>109</v>
      </c>
      <c r="B10" t="s">
        <v>138</v>
      </c>
      <c r="C10">
        <v>5000</v>
      </c>
      <c r="D10">
        <v>7</v>
      </c>
    </row>
    <row r="11" spans="1:4" x14ac:dyDescent="0.25">
      <c r="A11">
        <v>110</v>
      </c>
      <c r="B11" t="s">
        <v>139</v>
      </c>
      <c r="C11">
        <v>31000</v>
      </c>
      <c r="D11">
        <v>7</v>
      </c>
    </row>
    <row r="12" spans="1:4" x14ac:dyDescent="0.25">
      <c r="A12">
        <v>111</v>
      </c>
      <c r="B12" t="s">
        <v>140</v>
      </c>
      <c r="C12">
        <v>34000</v>
      </c>
      <c r="D12">
        <v>8</v>
      </c>
    </row>
    <row r="13" spans="1:4" x14ac:dyDescent="0.25">
      <c r="A13">
        <v>112</v>
      </c>
      <c r="B13" t="s">
        <v>141</v>
      </c>
      <c r="C13">
        <v>42000</v>
      </c>
      <c r="D13">
        <v>8</v>
      </c>
    </row>
    <row r="14" spans="1:4" x14ac:dyDescent="0.25">
      <c r="A14">
        <v>113</v>
      </c>
      <c r="B14" t="s">
        <v>142</v>
      </c>
      <c r="C14">
        <v>36000</v>
      </c>
      <c r="D14">
        <v>8</v>
      </c>
    </row>
    <row r="15" spans="1:4" x14ac:dyDescent="0.25">
      <c r="A15">
        <v>114</v>
      </c>
      <c r="B15" t="s">
        <v>143</v>
      </c>
      <c r="C15">
        <v>37000</v>
      </c>
      <c r="D15">
        <v>8</v>
      </c>
    </row>
    <row r="16" spans="1:4" x14ac:dyDescent="0.25">
      <c r="A16">
        <v>115</v>
      </c>
      <c r="B16" t="s">
        <v>144</v>
      </c>
      <c r="C16">
        <v>38000</v>
      </c>
      <c r="D16">
        <v>8</v>
      </c>
    </row>
    <row r="17" spans="1:4" x14ac:dyDescent="0.25">
      <c r="A17">
        <v>116</v>
      </c>
      <c r="B17" t="s">
        <v>145</v>
      </c>
      <c r="C17">
        <v>39000</v>
      </c>
      <c r="D17">
        <v>8</v>
      </c>
    </row>
    <row r="18" spans="1:4" x14ac:dyDescent="0.25">
      <c r="A18">
        <v>117</v>
      </c>
      <c r="B18" t="s">
        <v>146</v>
      </c>
      <c r="C18">
        <v>45000</v>
      </c>
      <c r="D18">
        <v>8</v>
      </c>
    </row>
    <row r="19" spans="1:4" x14ac:dyDescent="0.25">
      <c r="A19">
        <v>118</v>
      </c>
      <c r="B19" t="s">
        <v>147</v>
      </c>
      <c r="C19">
        <v>15000</v>
      </c>
      <c r="D19">
        <v>7</v>
      </c>
    </row>
    <row r="20" spans="1:4" x14ac:dyDescent="0.25">
      <c r="A20">
        <v>119</v>
      </c>
      <c r="B20" t="s">
        <v>148</v>
      </c>
      <c r="C20">
        <v>48000</v>
      </c>
      <c r="D20">
        <v>4</v>
      </c>
    </row>
    <row r="21" spans="1:4" x14ac:dyDescent="0.25">
      <c r="A21">
        <v>121</v>
      </c>
      <c r="B21" t="s">
        <v>149</v>
      </c>
      <c r="C21">
        <v>47000</v>
      </c>
      <c r="D21">
        <v>4</v>
      </c>
    </row>
    <row r="22" spans="1:4" x14ac:dyDescent="0.25">
      <c r="A22">
        <v>122</v>
      </c>
      <c r="B22" t="s">
        <v>150</v>
      </c>
      <c r="C22">
        <v>127000</v>
      </c>
      <c r="D22">
        <v>13</v>
      </c>
    </row>
    <row r="23" spans="1:4" x14ac:dyDescent="0.25">
      <c r="A23">
        <v>123</v>
      </c>
      <c r="B23" t="s">
        <v>77</v>
      </c>
      <c r="C23">
        <v>167000</v>
      </c>
      <c r="D23">
        <v>6</v>
      </c>
    </row>
    <row r="24" spans="1:4" x14ac:dyDescent="0.25">
      <c r="A24">
        <v>125</v>
      </c>
      <c r="B24" t="s">
        <v>151</v>
      </c>
      <c r="C24">
        <v>35000</v>
      </c>
      <c r="D24">
        <v>8</v>
      </c>
    </row>
    <row r="25" spans="1:4" x14ac:dyDescent="0.25">
      <c r="A25">
        <v>127</v>
      </c>
      <c r="B25" t="s">
        <v>152</v>
      </c>
      <c r="C25">
        <v>163000</v>
      </c>
      <c r="D25">
        <v>6</v>
      </c>
    </row>
    <row r="26" spans="1:4" x14ac:dyDescent="0.25">
      <c r="A26">
        <v>128</v>
      </c>
      <c r="B26" t="s">
        <v>153</v>
      </c>
      <c r="D26">
        <v>20</v>
      </c>
    </row>
    <row r="27" spans="1:4" x14ac:dyDescent="0.25">
      <c r="A27">
        <v>129</v>
      </c>
      <c r="B27" t="s">
        <v>154</v>
      </c>
      <c r="C27">
        <v>60000</v>
      </c>
      <c r="D27">
        <v>12</v>
      </c>
    </row>
    <row r="28" spans="1:4" x14ac:dyDescent="0.25">
      <c r="A28">
        <v>132</v>
      </c>
      <c r="B28" t="s">
        <v>155</v>
      </c>
      <c r="C28">
        <v>64000</v>
      </c>
      <c r="D28">
        <v>12</v>
      </c>
    </row>
    <row r="29" spans="1:4" x14ac:dyDescent="0.25">
      <c r="A29">
        <v>133</v>
      </c>
      <c r="B29" t="s">
        <v>156</v>
      </c>
      <c r="C29">
        <v>2000</v>
      </c>
      <c r="D29">
        <v>7</v>
      </c>
    </row>
    <row r="30" spans="1:4" x14ac:dyDescent="0.25">
      <c r="A30">
        <v>136</v>
      </c>
      <c r="B30" t="s">
        <v>157</v>
      </c>
      <c r="C30">
        <v>174000</v>
      </c>
      <c r="D30">
        <v>18</v>
      </c>
    </row>
    <row r="31" spans="1:4" x14ac:dyDescent="0.25">
      <c r="A31">
        <v>140</v>
      </c>
      <c r="B31" t="s">
        <v>158</v>
      </c>
      <c r="C31">
        <v>162000</v>
      </c>
      <c r="D31">
        <v>6</v>
      </c>
    </row>
    <row r="32" spans="1:4" x14ac:dyDescent="0.25">
      <c r="A32">
        <v>141</v>
      </c>
      <c r="B32" t="s">
        <v>159</v>
      </c>
      <c r="C32">
        <v>49000</v>
      </c>
      <c r="D32">
        <v>4</v>
      </c>
    </row>
    <row r="33" spans="1:4" x14ac:dyDescent="0.25">
      <c r="A33">
        <v>142</v>
      </c>
      <c r="B33" t="s">
        <v>160</v>
      </c>
      <c r="C33">
        <v>18000</v>
      </c>
      <c r="D33">
        <v>7</v>
      </c>
    </row>
    <row r="34" spans="1:4" x14ac:dyDescent="0.25">
      <c r="A34">
        <v>143</v>
      </c>
      <c r="B34" t="s">
        <v>161</v>
      </c>
      <c r="C34">
        <v>50000</v>
      </c>
      <c r="D34">
        <v>4</v>
      </c>
    </row>
    <row r="35" spans="1:4" x14ac:dyDescent="0.25">
      <c r="A35">
        <v>145</v>
      </c>
      <c r="B35" t="s">
        <v>162</v>
      </c>
      <c r="C35">
        <v>13000</v>
      </c>
      <c r="D35">
        <v>7</v>
      </c>
    </row>
    <row r="36" spans="1:4" x14ac:dyDescent="0.25">
      <c r="A36">
        <v>146</v>
      </c>
      <c r="B36" t="s">
        <v>163</v>
      </c>
      <c r="C36">
        <v>112000</v>
      </c>
      <c r="D36">
        <v>3</v>
      </c>
    </row>
    <row r="37" spans="1:4" x14ac:dyDescent="0.25">
      <c r="A37">
        <v>147</v>
      </c>
      <c r="B37" t="s">
        <v>164</v>
      </c>
      <c r="C37">
        <v>54500</v>
      </c>
      <c r="D37">
        <v>4</v>
      </c>
    </row>
    <row r="38" spans="1:4" x14ac:dyDescent="0.25">
      <c r="A38">
        <v>148</v>
      </c>
      <c r="B38" t="s">
        <v>165</v>
      </c>
      <c r="C38">
        <v>113000</v>
      </c>
      <c r="D38">
        <v>3</v>
      </c>
    </row>
    <row r="39" spans="1:4" x14ac:dyDescent="0.25">
      <c r="A39">
        <v>149</v>
      </c>
      <c r="B39" t="s">
        <v>166</v>
      </c>
      <c r="C39">
        <v>61000</v>
      </c>
      <c r="D39">
        <v>12</v>
      </c>
    </row>
    <row r="40" spans="1:4" x14ac:dyDescent="0.25">
      <c r="A40">
        <v>151</v>
      </c>
      <c r="B40" t="s">
        <v>167</v>
      </c>
      <c r="C40">
        <v>125000</v>
      </c>
      <c r="D40">
        <v>13</v>
      </c>
    </row>
    <row r="41" spans="1:4" x14ac:dyDescent="0.25">
      <c r="A41">
        <v>152</v>
      </c>
      <c r="B41" t="s">
        <v>168</v>
      </c>
      <c r="C41">
        <v>129000</v>
      </c>
      <c r="D41">
        <v>13</v>
      </c>
    </row>
    <row r="42" spans="1:4" x14ac:dyDescent="0.25">
      <c r="A42">
        <v>154</v>
      </c>
      <c r="B42" t="s">
        <v>80</v>
      </c>
      <c r="C42">
        <v>177000</v>
      </c>
      <c r="D42">
        <v>9</v>
      </c>
    </row>
    <row r="43" spans="1:4" x14ac:dyDescent="0.25">
      <c r="A43">
        <v>155</v>
      </c>
      <c r="B43" t="s">
        <v>169</v>
      </c>
      <c r="C43">
        <v>130000</v>
      </c>
      <c r="D43">
        <v>13</v>
      </c>
    </row>
    <row r="44" spans="1:4" x14ac:dyDescent="0.25">
      <c r="A44">
        <v>156</v>
      </c>
      <c r="B44" t="s">
        <v>78</v>
      </c>
      <c r="C44">
        <v>168000</v>
      </c>
      <c r="D44">
        <v>6</v>
      </c>
    </row>
    <row r="45" spans="1:4" x14ac:dyDescent="0.25">
      <c r="A45">
        <v>157</v>
      </c>
      <c r="B45" t="s">
        <v>170</v>
      </c>
      <c r="C45">
        <v>58000</v>
      </c>
      <c r="D45">
        <v>12</v>
      </c>
    </row>
    <row r="46" spans="1:4" x14ac:dyDescent="0.25">
      <c r="A46">
        <v>158</v>
      </c>
      <c r="B46" t="s">
        <v>171</v>
      </c>
      <c r="C46">
        <v>190000</v>
      </c>
      <c r="D46">
        <v>11</v>
      </c>
    </row>
    <row r="47" spans="1:4" x14ac:dyDescent="0.25">
      <c r="A47">
        <v>160</v>
      </c>
      <c r="B47" t="s">
        <v>172</v>
      </c>
      <c r="C47">
        <v>44000</v>
      </c>
      <c r="D47">
        <v>8</v>
      </c>
    </row>
    <row r="48" spans="1:4" x14ac:dyDescent="0.25">
      <c r="A48">
        <v>161</v>
      </c>
      <c r="B48" t="s">
        <v>173</v>
      </c>
      <c r="C48">
        <v>128000</v>
      </c>
      <c r="D48">
        <v>13</v>
      </c>
    </row>
    <row r="49" spans="1:4" x14ac:dyDescent="0.25">
      <c r="A49">
        <v>162</v>
      </c>
      <c r="B49" t="s">
        <v>174</v>
      </c>
      <c r="C49">
        <v>126000</v>
      </c>
      <c r="D49">
        <v>13</v>
      </c>
    </row>
    <row r="50" spans="1:4" x14ac:dyDescent="0.25">
      <c r="A50">
        <v>165</v>
      </c>
      <c r="B50" t="s">
        <v>175</v>
      </c>
      <c r="C50">
        <v>73000</v>
      </c>
      <c r="D50">
        <v>16</v>
      </c>
    </row>
    <row r="51" spans="1:4" x14ac:dyDescent="0.25">
      <c r="A51">
        <v>166</v>
      </c>
      <c r="B51" t="s">
        <v>176</v>
      </c>
      <c r="C51">
        <v>51000</v>
      </c>
      <c r="D51">
        <v>4</v>
      </c>
    </row>
    <row r="52" spans="1:4" x14ac:dyDescent="0.25">
      <c r="A52">
        <v>171</v>
      </c>
      <c r="B52" t="s">
        <v>177</v>
      </c>
      <c r="C52">
        <v>187000</v>
      </c>
      <c r="D52">
        <v>11</v>
      </c>
    </row>
    <row r="53" spans="1:4" x14ac:dyDescent="0.25">
      <c r="A53">
        <v>172</v>
      </c>
      <c r="B53" t="s">
        <v>178</v>
      </c>
      <c r="C53">
        <v>188000</v>
      </c>
      <c r="D53">
        <v>11</v>
      </c>
    </row>
    <row r="54" spans="1:4" x14ac:dyDescent="0.25">
      <c r="A54">
        <v>174</v>
      </c>
      <c r="B54" t="s">
        <v>179</v>
      </c>
      <c r="C54">
        <v>189000</v>
      </c>
      <c r="D54">
        <v>11</v>
      </c>
    </row>
    <row r="55" spans="1:4" x14ac:dyDescent="0.25">
      <c r="A55">
        <v>180</v>
      </c>
      <c r="B55" t="s">
        <v>180</v>
      </c>
      <c r="C55">
        <v>56000</v>
      </c>
      <c r="D55">
        <v>12</v>
      </c>
    </row>
    <row r="56" spans="1:4" x14ac:dyDescent="0.25">
      <c r="A56">
        <v>181</v>
      </c>
      <c r="B56" t="s">
        <v>181</v>
      </c>
      <c r="C56">
        <v>74000</v>
      </c>
      <c r="D56">
        <v>16</v>
      </c>
    </row>
    <row r="57" spans="1:4" x14ac:dyDescent="0.25">
      <c r="A57">
        <v>182</v>
      </c>
      <c r="B57" t="s">
        <v>182</v>
      </c>
      <c r="C57">
        <v>78000</v>
      </c>
      <c r="D57">
        <v>16</v>
      </c>
    </row>
    <row r="58" spans="1:4" x14ac:dyDescent="0.25">
      <c r="A58">
        <v>183</v>
      </c>
      <c r="B58" t="s">
        <v>183</v>
      </c>
      <c r="C58">
        <v>149000</v>
      </c>
      <c r="D58">
        <v>15</v>
      </c>
    </row>
    <row r="59" spans="1:4" x14ac:dyDescent="0.25">
      <c r="A59">
        <v>184</v>
      </c>
      <c r="B59" t="s">
        <v>184</v>
      </c>
      <c r="C59">
        <v>172000</v>
      </c>
      <c r="D59">
        <v>18</v>
      </c>
    </row>
    <row r="60" spans="1:4" x14ac:dyDescent="0.25">
      <c r="A60">
        <v>185</v>
      </c>
      <c r="B60" t="s">
        <v>185</v>
      </c>
      <c r="C60">
        <v>81000</v>
      </c>
      <c r="D60">
        <v>3</v>
      </c>
    </row>
    <row r="61" spans="1:4" x14ac:dyDescent="0.25">
      <c r="A61">
        <v>186</v>
      </c>
      <c r="B61" t="s">
        <v>186</v>
      </c>
      <c r="C61">
        <v>175000</v>
      </c>
      <c r="D61">
        <v>9</v>
      </c>
    </row>
    <row r="62" spans="1:4" x14ac:dyDescent="0.25">
      <c r="A62">
        <v>187</v>
      </c>
      <c r="B62" t="s">
        <v>187</v>
      </c>
      <c r="C62">
        <v>157000</v>
      </c>
      <c r="D62">
        <v>6</v>
      </c>
    </row>
    <row r="63" spans="1:4" x14ac:dyDescent="0.25">
      <c r="A63">
        <v>188</v>
      </c>
      <c r="B63" t="s">
        <v>188</v>
      </c>
      <c r="C63">
        <v>131000</v>
      </c>
      <c r="D63">
        <v>5</v>
      </c>
    </row>
    <row r="64" spans="1:4" x14ac:dyDescent="0.25">
      <c r="A64">
        <v>190</v>
      </c>
      <c r="B64" t="s">
        <v>189</v>
      </c>
      <c r="C64">
        <v>124000</v>
      </c>
      <c r="D64">
        <v>13</v>
      </c>
    </row>
    <row r="65" spans="1:4" x14ac:dyDescent="0.25">
      <c r="A65">
        <v>191</v>
      </c>
      <c r="B65" t="s">
        <v>190</v>
      </c>
      <c r="C65">
        <v>191000</v>
      </c>
      <c r="D65">
        <v>11</v>
      </c>
    </row>
    <row r="66" spans="1:4" x14ac:dyDescent="0.25">
      <c r="A66">
        <v>192</v>
      </c>
      <c r="B66" t="s">
        <v>191</v>
      </c>
      <c r="C66">
        <v>69000</v>
      </c>
      <c r="D66">
        <v>16</v>
      </c>
    </row>
    <row r="67" spans="1:4" x14ac:dyDescent="0.25">
      <c r="A67">
        <v>193</v>
      </c>
      <c r="B67" t="s">
        <v>192</v>
      </c>
      <c r="C67">
        <v>65000</v>
      </c>
      <c r="D67">
        <v>19</v>
      </c>
    </row>
    <row r="68" spans="1:4" x14ac:dyDescent="0.25">
      <c r="A68">
        <v>194</v>
      </c>
      <c r="B68" t="s">
        <v>193</v>
      </c>
      <c r="C68">
        <v>59000</v>
      </c>
      <c r="D68">
        <v>12</v>
      </c>
    </row>
    <row r="69" spans="1:4" x14ac:dyDescent="0.25">
      <c r="A69">
        <v>197</v>
      </c>
      <c r="B69" t="s">
        <v>194</v>
      </c>
      <c r="C69">
        <v>83000</v>
      </c>
      <c r="D69">
        <v>3</v>
      </c>
    </row>
    <row r="70" spans="1:4" x14ac:dyDescent="0.25">
      <c r="A70">
        <v>199</v>
      </c>
      <c r="B70" t="s">
        <v>57</v>
      </c>
      <c r="C70">
        <v>151000</v>
      </c>
      <c r="D70">
        <v>15</v>
      </c>
    </row>
    <row r="71" spans="1:4" x14ac:dyDescent="0.25">
      <c r="A71">
        <v>200</v>
      </c>
      <c r="B71" t="s">
        <v>195</v>
      </c>
      <c r="C71">
        <v>132000</v>
      </c>
      <c r="D71">
        <v>5</v>
      </c>
    </row>
    <row r="72" spans="1:4" x14ac:dyDescent="0.25">
      <c r="A72">
        <v>201</v>
      </c>
      <c r="B72" t="s">
        <v>196</v>
      </c>
      <c r="C72">
        <v>82000</v>
      </c>
      <c r="D72">
        <v>3</v>
      </c>
    </row>
    <row r="73" spans="1:4" x14ac:dyDescent="0.25">
      <c r="A73">
        <v>202</v>
      </c>
      <c r="B73" t="s">
        <v>197</v>
      </c>
      <c r="C73">
        <v>111000</v>
      </c>
      <c r="D73">
        <v>3</v>
      </c>
    </row>
    <row r="74" spans="1:4" x14ac:dyDescent="0.25">
      <c r="A74">
        <v>203</v>
      </c>
      <c r="B74" t="s">
        <v>198</v>
      </c>
      <c r="C74">
        <v>144000</v>
      </c>
      <c r="D74">
        <v>5</v>
      </c>
    </row>
    <row r="75" spans="1:4" x14ac:dyDescent="0.25">
      <c r="A75">
        <v>204</v>
      </c>
      <c r="B75" t="s">
        <v>29</v>
      </c>
      <c r="C75">
        <v>88000</v>
      </c>
      <c r="D75">
        <v>3</v>
      </c>
    </row>
    <row r="76" spans="1:4" x14ac:dyDescent="0.25">
      <c r="A76">
        <v>207</v>
      </c>
      <c r="B76" t="s">
        <v>48</v>
      </c>
      <c r="C76">
        <v>98000</v>
      </c>
      <c r="D76">
        <v>3</v>
      </c>
    </row>
    <row r="77" spans="1:4" x14ac:dyDescent="0.25">
      <c r="A77">
        <v>208</v>
      </c>
      <c r="B77" t="s">
        <v>53</v>
      </c>
      <c r="C77">
        <v>104000</v>
      </c>
      <c r="D77">
        <v>3</v>
      </c>
    </row>
    <row r="78" spans="1:4" x14ac:dyDescent="0.25">
      <c r="A78">
        <v>209</v>
      </c>
      <c r="B78" t="s">
        <v>199</v>
      </c>
      <c r="C78">
        <v>99000</v>
      </c>
      <c r="D78">
        <v>3</v>
      </c>
    </row>
    <row r="79" spans="1:4" x14ac:dyDescent="0.25">
      <c r="A79">
        <v>211</v>
      </c>
      <c r="B79" t="s">
        <v>52</v>
      </c>
      <c r="C79">
        <v>103000</v>
      </c>
      <c r="D79">
        <v>3</v>
      </c>
    </row>
    <row r="80" spans="1:4" x14ac:dyDescent="0.25">
      <c r="A80">
        <v>212</v>
      </c>
      <c r="B80" t="s">
        <v>200</v>
      </c>
      <c r="C80">
        <v>106000</v>
      </c>
      <c r="D80">
        <v>3</v>
      </c>
    </row>
    <row r="81" spans="1:4" x14ac:dyDescent="0.25">
      <c r="A81">
        <v>213</v>
      </c>
      <c r="B81" t="s">
        <v>43</v>
      </c>
      <c r="C81">
        <v>94000</v>
      </c>
      <c r="D81">
        <v>3</v>
      </c>
    </row>
    <row r="82" spans="1:4" x14ac:dyDescent="0.25">
      <c r="A82">
        <v>214</v>
      </c>
      <c r="B82" t="s">
        <v>40</v>
      </c>
      <c r="C82">
        <v>93000</v>
      </c>
      <c r="D82">
        <v>3</v>
      </c>
    </row>
    <row r="83" spans="1:4" x14ac:dyDescent="0.25">
      <c r="A83">
        <v>215</v>
      </c>
      <c r="B83" t="s">
        <v>47</v>
      </c>
      <c r="C83">
        <v>97000</v>
      </c>
      <c r="D83">
        <v>3</v>
      </c>
    </row>
    <row r="84" spans="1:4" x14ac:dyDescent="0.25">
      <c r="A84">
        <v>216</v>
      </c>
      <c r="B84" t="s">
        <v>32</v>
      </c>
      <c r="C84">
        <v>92000</v>
      </c>
      <c r="D84">
        <v>3</v>
      </c>
    </row>
    <row r="85" spans="1:4" x14ac:dyDescent="0.25">
      <c r="A85">
        <v>217</v>
      </c>
      <c r="B85" t="s">
        <v>45</v>
      </c>
      <c r="C85">
        <v>96000</v>
      </c>
      <c r="D85">
        <v>3</v>
      </c>
    </row>
    <row r="86" spans="1:4" x14ac:dyDescent="0.25">
      <c r="A86">
        <v>218</v>
      </c>
      <c r="B86" t="s">
        <v>201</v>
      </c>
      <c r="C86">
        <v>85000</v>
      </c>
      <c r="D86">
        <v>3</v>
      </c>
    </row>
    <row r="87" spans="1:4" x14ac:dyDescent="0.25">
      <c r="A87">
        <v>221</v>
      </c>
      <c r="B87" t="s">
        <v>44</v>
      </c>
      <c r="C87">
        <v>95000</v>
      </c>
      <c r="D87">
        <v>3</v>
      </c>
    </row>
    <row r="88" spans="1:4" x14ac:dyDescent="0.25">
      <c r="A88">
        <v>222</v>
      </c>
      <c r="B88" t="s">
        <v>202</v>
      </c>
      <c r="C88">
        <v>76000</v>
      </c>
      <c r="D88">
        <v>16</v>
      </c>
    </row>
    <row r="89" spans="1:4" x14ac:dyDescent="0.25">
      <c r="A89">
        <v>223</v>
      </c>
      <c r="B89" t="s">
        <v>203</v>
      </c>
      <c r="C89">
        <v>136000</v>
      </c>
      <c r="D89">
        <v>5</v>
      </c>
    </row>
    <row r="90" spans="1:4" x14ac:dyDescent="0.25">
      <c r="A90">
        <v>226</v>
      </c>
      <c r="B90" t="s">
        <v>204</v>
      </c>
      <c r="C90">
        <v>71000</v>
      </c>
      <c r="D90">
        <v>16</v>
      </c>
    </row>
    <row r="91" spans="1:4" x14ac:dyDescent="0.25">
      <c r="A91">
        <v>229</v>
      </c>
      <c r="B91" t="s">
        <v>205</v>
      </c>
      <c r="C91">
        <v>105000</v>
      </c>
      <c r="D91">
        <v>3</v>
      </c>
    </row>
    <row r="92" spans="1:4" x14ac:dyDescent="0.25">
      <c r="A92">
        <v>233</v>
      </c>
      <c r="B92" t="s">
        <v>206</v>
      </c>
      <c r="C92">
        <v>41000</v>
      </c>
      <c r="D92">
        <v>8</v>
      </c>
    </row>
    <row r="93" spans="1:4" x14ac:dyDescent="0.25">
      <c r="A93">
        <v>234</v>
      </c>
      <c r="B93" t="s">
        <v>207</v>
      </c>
      <c r="C93">
        <v>107000</v>
      </c>
      <c r="D93">
        <v>3</v>
      </c>
    </row>
    <row r="94" spans="1:4" x14ac:dyDescent="0.25">
      <c r="A94">
        <v>236</v>
      </c>
      <c r="B94" t="s">
        <v>50</v>
      </c>
      <c r="C94">
        <v>101000</v>
      </c>
      <c r="D94">
        <v>3</v>
      </c>
    </row>
    <row r="95" spans="1:4" x14ac:dyDescent="0.25">
      <c r="A95">
        <v>238</v>
      </c>
      <c r="B95" t="s">
        <v>208</v>
      </c>
      <c r="C95">
        <v>114000</v>
      </c>
      <c r="D95">
        <v>3</v>
      </c>
    </row>
    <row r="96" spans="1:4" x14ac:dyDescent="0.25">
      <c r="A96">
        <v>239</v>
      </c>
      <c r="B96" t="s">
        <v>54</v>
      </c>
      <c r="C96">
        <v>108000</v>
      </c>
      <c r="D96">
        <v>3</v>
      </c>
    </row>
    <row r="97" spans="1:4" x14ac:dyDescent="0.25">
      <c r="A97">
        <v>241</v>
      </c>
      <c r="B97" t="s">
        <v>209</v>
      </c>
      <c r="C97">
        <v>89000</v>
      </c>
      <c r="D97">
        <v>3</v>
      </c>
    </row>
    <row r="98" spans="1:4" x14ac:dyDescent="0.25">
      <c r="A98">
        <v>242</v>
      </c>
      <c r="B98" t="s">
        <v>18</v>
      </c>
      <c r="C98">
        <v>87000</v>
      </c>
      <c r="D98">
        <v>3</v>
      </c>
    </row>
    <row r="99" spans="1:4" x14ac:dyDescent="0.25">
      <c r="A99">
        <v>245</v>
      </c>
      <c r="B99" t="s">
        <v>210</v>
      </c>
      <c r="C99">
        <v>86000</v>
      </c>
      <c r="D99">
        <v>3</v>
      </c>
    </row>
    <row r="100" spans="1:4" x14ac:dyDescent="0.25">
      <c r="A100">
        <v>246</v>
      </c>
      <c r="B100" t="s">
        <v>211</v>
      </c>
      <c r="C100">
        <v>100000</v>
      </c>
      <c r="D100">
        <v>3</v>
      </c>
    </row>
    <row r="101" spans="1:4" x14ac:dyDescent="0.25">
      <c r="A101">
        <v>247</v>
      </c>
      <c r="B101" t="s">
        <v>30</v>
      </c>
      <c r="C101">
        <v>91000</v>
      </c>
      <c r="D101">
        <v>3</v>
      </c>
    </row>
    <row r="102" spans="1:4" x14ac:dyDescent="0.25">
      <c r="A102">
        <v>260</v>
      </c>
      <c r="B102" t="s">
        <v>51</v>
      </c>
      <c r="C102">
        <v>102000</v>
      </c>
      <c r="D102">
        <v>3</v>
      </c>
    </row>
    <row r="103" spans="1:4" x14ac:dyDescent="0.25">
      <c r="A103">
        <v>261</v>
      </c>
      <c r="B103" t="s">
        <v>212</v>
      </c>
      <c r="D103">
        <v>3</v>
      </c>
    </row>
    <row r="104" spans="1:4" x14ac:dyDescent="0.25">
      <c r="A104">
        <v>262</v>
      </c>
      <c r="B104" t="s">
        <v>213</v>
      </c>
      <c r="C104">
        <v>143000</v>
      </c>
      <c r="D104">
        <v>5</v>
      </c>
    </row>
    <row r="105" spans="1:4" x14ac:dyDescent="0.25">
      <c r="A105">
        <v>263</v>
      </c>
      <c r="B105" t="s">
        <v>214</v>
      </c>
      <c r="C105">
        <v>148000</v>
      </c>
      <c r="D105">
        <v>5</v>
      </c>
    </row>
    <row r="106" spans="1:4" x14ac:dyDescent="0.25">
      <c r="A106">
        <v>268</v>
      </c>
      <c r="B106" t="s">
        <v>215</v>
      </c>
      <c r="C106">
        <v>90000</v>
      </c>
      <c r="D106">
        <v>3</v>
      </c>
    </row>
    <row r="107" spans="1:4" x14ac:dyDescent="0.25">
      <c r="A107">
        <v>274</v>
      </c>
      <c r="B107" t="s">
        <v>216</v>
      </c>
      <c r="C107">
        <v>115000</v>
      </c>
      <c r="D107">
        <v>3</v>
      </c>
    </row>
    <row r="108" spans="1:4" x14ac:dyDescent="0.25">
      <c r="A108">
        <v>275</v>
      </c>
      <c r="B108" t="s">
        <v>217</v>
      </c>
      <c r="D108">
        <v>3</v>
      </c>
    </row>
    <row r="109" spans="1:4" x14ac:dyDescent="0.25">
      <c r="A109">
        <v>276</v>
      </c>
      <c r="B109" t="s">
        <v>218</v>
      </c>
      <c r="D109">
        <v>3</v>
      </c>
    </row>
    <row r="110" spans="1:4" x14ac:dyDescent="0.25">
      <c r="A110">
        <v>277</v>
      </c>
      <c r="B110" t="s">
        <v>219</v>
      </c>
      <c r="D110">
        <v>3</v>
      </c>
    </row>
    <row r="111" spans="1:4" x14ac:dyDescent="0.25">
      <c r="A111">
        <v>278</v>
      </c>
      <c r="B111" t="s">
        <v>220</v>
      </c>
      <c r="D111">
        <v>3</v>
      </c>
    </row>
    <row r="112" spans="1:4" x14ac:dyDescent="0.25">
      <c r="A112">
        <v>279</v>
      </c>
      <c r="B112" t="s">
        <v>221</v>
      </c>
      <c r="D112">
        <v>3</v>
      </c>
    </row>
    <row r="113" spans="1:4" x14ac:dyDescent="0.25">
      <c r="A113">
        <v>280</v>
      </c>
      <c r="B113" t="s">
        <v>222</v>
      </c>
      <c r="D113">
        <v>3</v>
      </c>
    </row>
    <row r="114" spans="1:4" x14ac:dyDescent="0.25">
      <c r="A114">
        <v>282</v>
      </c>
      <c r="B114" t="s">
        <v>223</v>
      </c>
      <c r="D114">
        <v>3</v>
      </c>
    </row>
    <row r="115" spans="1:4" x14ac:dyDescent="0.25">
      <c r="A115">
        <v>283</v>
      </c>
      <c r="B115" t="s">
        <v>224</v>
      </c>
      <c r="D115">
        <v>3</v>
      </c>
    </row>
    <row r="116" spans="1:4" x14ac:dyDescent="0.25">
      <c r="A116">
        <v>284</v>
      </c>
      <c r="B116" t="s">
        <v>225</v>
      </c>
      <c r="D116">
        <v>3</v>
      </c>
    </row>
    <row r="117" spans="1:4" x14ac:dyDescent="0.25">
      <c r="A117">
        <v>285</v>
      </c>
      <c r="B117" t="s">
        <v>226</v>
      </c>
      <c r="D117">
        <v>3</v>
      </c>
    </row>
    <row r="118" spans="1:4" x14ac:dyDescent="0.25">
      <c r="A118">
        <v>286</v>
      </c>
      <c r="B118" t="s">
        <v>227</v>
      </c>
      <c r="D118">
        <v>3</v>
      </c>
    </row>
    <row r="119" spans="1:4" x14ac:dyDescent="0.25">
      <c r="A119">
        <v>287</v>
      </c>
      <c r="B119" t="s">
        <v>228</v>
      </c>
      <c r="D119">
        <v>3</v>
      </c>
    </row>
    <row r="120" spans="1:4" x14ac:dyDescent="0.25">
      <c r="A120">
        <v>288</v>
      </c>
      <c r="B120" t="s">
        <v>229</v>
      </c>
      <c r="D120">
        <v>3</v>
      </c>
    </row>
    <row r="121" spans="1:4" x14ac:dyDescent="0.25">
      <c r="A121">
        <v>290</v>
      </c>
      <c r="B121" t="s">
        <v>230</v>
      </c>
      <c r="D121">
        <v>3</v>
      </c>
    </row>
    <row r="122" spans="1:4" x14ac:dyDescent="0.25">
      <c r="A122">
        <v>291</v>
      </c>
      <c r="B122" t="s">
        <v>231</v>
      </c>
      <c r="D122">
        <v>3</v>
      </c>
    </row>
    <row r="123" spans="1:4" x14ac:dyDescent="0.25">
      <c r="A123">
        <v>292</v>
      </c>
      <c r="B123" t="s">
        <v>232</v>
      </c>
      <c r="D123">
        <v>3</v>
      </c>
    </row>
    <row r="124" spans="1:4" x14ac:dyDescent="0.25">
      <c r="A124">
        <v>293</v>
      </c>
      <c r="B124" t="s">
        <v>233</v>
      </c>
      <c r="D124">
        <v>3</v>
      </c>
    </row>
    <row r="125" spans="1:4" x14ac:dyDescent="0.25">
      <c r="A125">
        <v>294</v>
      </c>
      <c r="B125" t="s">
        <v>234</v>
      </c>
      <c r="D125">
        <v>3</v>
      </c>
    </row>
    <row r="126" spans="1:4" x14ac:dyDescent="0.25">
      <c r="A126">
        <v>295</v>
      </c>
      <c r="B126" t="s">
        <v>235</v>
      </c>
      <c r="D126">
        <v>3</v>
      </c>
    </row>
    <row r="127" spans="1:4" x14ac:dyDescent="0.25">
      <c r="A127">
        <v>296</v>
      </c>
      <c r="B127" t="s">
        <v>236</v>
      </c>
      <c r="D127">
        <v>3</v>
      </c>
    </row>
    <row r="128" spans="1:4" x14ac:dyDescent="0.25">
      <c r="A128">
        <v>297</v>
      </c>
      <c r="B128" t="s">
        <v>237</v>
      </c>
      <c r="D128">
        <v>3</v>
      </c>
    </row>
    <row r="129" spans="1:4" x14ac:dyDescent="0.25">
      <c r="A129">
        <v>298</v>
      </c>
      <c r="B129" t="s">
        <v>238</v>
      </c>
      <c r="D129">
        <v>3</v>
      </c>
    </row>
    <row r="130" spans="1:4" x14ac:dyDescent="0.25">
      <c r="A130">
        <v>299</v>
      </c>
      <c r="B130" t="s">
        <v>239</v>
      </c>
      <c r="D130">
        <v>3</v>
      </c>
    </row>
    <row r="131" spans="1:4" x14ac:dyDescent="0.25">
      <c r="A131">
        <v>301</v>
      </c>
      <c r="B131" t="s">
        <v>240</v>
      </c>
      <c r="C131">
        <v>66000</v>
      </c>
      <c r="D131">
        <v>19</v>
      </c>
    </row>
    <row r="132" spans="1:4" x14ac:dyDescent="0.25">
      <c r="A132">
        <v>307</v>
      </c>
      <c r="B132" t="s">
        <v>241</v>
      </c>
      <c r="C132">
        <v>68000</v>
      </c>
      <c r="D132">
        <v>19</v>
      </c>
    </row>
    <row r="133" spans="1:4" x14ac:dyDescent="0.25">
      <c r="A133">
        <v>310</v>
      </c>
      <c r="B133" t="s">
        <v>242</v>
      </c>
      <c r="C133">
        <v>77000</v>
      </c>
      <c r="D133">
        <v>16</v>
      </c>
    </row>
    <row r="134" spans="1:4" x14ac:dyDescent="0.25">
      <c r="A134">
        <v>311</v>
      </c>
      <c r="B134" t="s">
        <v>243</v>
      </c>
      <c r="D134">
        <v>16</v>
      </c>
    </row>
    <row r="135" spans="1:4" x14ac:dyDescent="0.25">
      <c r="A135">
        <v>312</v>
      </c>
      <c r="B135" t="s">
        <v>244</v>
      </c>
      <c r="C135">
        <v>70000</v>
      </c>
      <c r="D135">
        <v>16</v>
      </c>
    </row>
    <row r="136" spans="1:4" x14ac:dyDescent="0.25">
      <c r="A136">
        <v>319</v>
      </c>
      <c r="B136" t="s">
        <v>245</v>
      </c>
      <c r="C136">
        <v>150000</v>
      </c>
      <c r="D136">
        <v>15</v>
      </c>
    </row>
    <row r="137" spans="1:4" x14ac:dyDescent="0.25">
      <c r="A137">
        <v>320</v>
      </c>
      <c r="B137" t="s">
        <v>246</v>
      </c>
      <c r="C137">
        <v>80000</v>
      </c>
      <c r="D137">
        <v>16</v>
      </c>
    </row>
    <row r="138" spans="1:4" x14ac:dyDescent="0.25">
      <c r="A138">
        <v>330</v>
      </c>
      <c r="B138" t="s">
        <v>247</v>
      </c>
      <c r="D138">
        <v>16</v>
      </c>
    </row>
    <row r="139" spans="1:4" x14ac:dyDescent="0.25">
      <c r="A139">
        <v>350</v>
      </c>
      <c r="B139" t="s">
        <v>248</v>
      </c>
      <c r="C139">
        <v>76050</v>
      </c>
      <c r="D139">
        <v>16</v>
      </c>
    </row>
    <row r="140" spans="1:4" x14ac:dyDescent="0.25">
      <c r="A140">
        <v>360</v>
      </c>
      <c r="B140" t="s">
        <v>249</v>
      </c>
      <c r="C140">
        <v>76055</v>
      </c>
      <c r="D140">
        <v>16</v>
      </c>
    </row>
    <row r="141" spans="1:4" x14ac:dyDescent="0.25">
      <c r="A141">
        <v>400</v>
      </c>
      <c r="B141" t="s">
        <v>250</v>
      </c>
      <c r="C141">
        <v>1100001</v>
      </c>
      <c r="D141">
        <v>3</v>
      </c>
    </row>
    <row r="142" spans="1:4" x14ac:dyDescent="0.25">
      <c r="A142">
        <v>402</v>
      </c>
      <c r="B142" t="s">
        <v>251</v>
      </c>
      <c r="C142">
        <v>155000</v>
      </c>
      <c r="D142">
        <v>15</v>
      </c>
    </row>
    <row r="143" spans="1:4" x14ac:dyDescent="0.25">
      <c r="A143">
        <v>403</v>
      </c>
      <c r="B143" t="s">
        <v>62</v>
      </c>
      <c r="C143">
        <v>153000</v>
      </c>
      <c r="D143">
        <v>15</v>
      </c>
    </row>
    <row r="144" spans="1:4" x14ac:dyDescent="0.25">
      <c r="A144">
        <v>405</v>
      </c>
      <c r="B144" t="s">
        <v>252</v>
      </c>
      <c r="C144">
        <v>68010</v>
      </c>
      <c r="D144">
        <v>19</v>
      </c>
    </row>
    <row r="145" spans="1:4" x14ac:dyDescent="0.25">
      <c r="A145">
        <v>407</v>
      </c>
      <c r="B145" t="s">
        <v>91</v>
      </c>
      <c r="C145">
        <v>183000</v>
      </c>
      <c r="D145">
        <v>9</v>
      </c>
    </row>
    <row r="146" spans="1:4" x14ac:dyDescent="0.25">
      <c r="A146">
        <v>409</v>
      </c>
      <c r="B146" t="s">
        <v>253</v>
      </c>
      <c r="C146">
        <v>75000</v>
      </c>
      <c r="D146">
        <v>16</v>
      </c>
    </row>
    <row r="147" spans="1:4" x14ac:dyDescent="0.25">
      <c r="A147">
        <v>411</v>
      </c>
      <c r="B147" t="s">
        <v>13</v>
      </c>
      <c r="C147">
        <v>67000</v>
      </c>
      <c r="D147">
        <v>19</v>
      </c>
    </row>
    <row r="148" spans="1:4" x14ac:dyDescent="0.25">
      <c r="A148">
        <v>413</v>
      </c>
      <c r="B148" t="s">
        <v>254</v>
      </c>
      <c r="C148">
        <v>3000</v>
      </c>
      <c r="D148">
        <v>7</v>
      </c>
    </row>
    <row r="149" spans="1:4" x14ac:dyDescent="0.25">
      <c r="A149">
        <v>417</v>
      </c>
      <c r="B149" t="s">
        <v>55</v>
      </c>
      <c r="C149">
        <v>109000</v>
      </c>
      <c r="D149">
        <v>3</v>
      </c>
    </row>
    <row r="150" spans="1:4" x14ac:dyDescent="0.25">
      <c r="A150">
        <v>423</v>
      </c>
      <c r="B150" t="s">
        <v>255</v>
      </c>
      <c r="C150">
        <v>154000</v>
      </c>
      <c r="D150">
        <v>15</v>
      </c>
    </row>
    <row r="151" spans="1:4" x14ac:dyDescent="0.25">
      <c r="A151">
        <v>425</v>
      </c>
      <c r="B151" t="s">
        <v>256</v>
      </c>
      <c r="C151">
        <v>110000</v>
      </c>
      <c r="D151">
        <v>3</v>
      </c>
    </row>
    <row r="152" spans="1:4" x14ac:dyDescent="0.25">
      <c r="A152">
        <v>440</v>
      </c>
      <c r="B152" t="s">
        <v>257</v>
      </c>
      <c r="C152">
        <v>152000</v>
      </c>
      <c r="D152">
        <v>15</v>
      </c>
    </row>
    <row r="153" spans="1:4" x14ac:dyDescent="0.25">
      <c r="A153">
        <v>454</v>
      </c>
      <c r="B153" t="s">
        <v>258</v>
      </c>
      <c r="C153">
        <v>183020</v>
      </c>
      <c r="D153">
        <v>20</v>
      </c>
    </row>
    <row r="154" spans="1:4" x14ac:dyDescent="0.25">
      <c r="A154">
        <v>501</v>
      </c>
      <c r="B154" t="s">
        <v>87</v>
      </c>
      <c r="C154">
        <v>181000</v>
      </c>
      <c r="D154">
        <v>9</v>
      </c>
    </row>
    <row r="155" spans="1:4" x14ac:dyDescent="0.25">
      <c r="A155">
        <v>505</v>
      </c>
      <c r="B155" t="s">
        <v>259</v>
      </c>
      <c r="C155">
        <v>180000</v>
      </c>
      <c r="D155">
        <v>9</v>
      </c>
    </row>
    <row r="156" spans="1:4" x14ac:dyDescent="0.25">
      <c r="A156">
        <v>506</v>
      </c>
      <c r="B156" t="s">
        <v>260</v>
      </c>
      <c r="C156">
        <v>182000</v>
      </c>
      <c r="D156">
        <v>9</v>
      </c>
    </row>
    <row r="157" spans="1:4" x14ac:dyDescent="0.25">
      <c r="A157">
        <v>509</v>
      </c>
      <c r="B157" t="s">
        <v>261</v>
      </c>
      <c r="C157">
        <v>175050</v>
      </c>
      <c r="D157">
        <v>9</v>
      </c>
    </row>
    <row r="158" spans="1:4" x14ac:dyDescent="0.25">
      <c r="A158">
        <v>530</v>
      </c>
      <c r="B158" t="s">
        <v>262</v>
      </c>
      <c r="C158">
        <v>179000</v>
      </c>
      <c r="D158">
        <v>9</v>
      </c>
    </row>
    <row r="159" spans="1:4" x14ac:dyDescent="0.25">
      <c r="A159">
        <v>601</v>
      </c>
      <c r="B159" t="s">
        <v>263</v>
      </c>
      <c r="C159">
        <v>135000</v>
      </c>
      <c r="D159">
        <v>5</v>
      </c>
    </row>
    <row r="160" spans="1:4" x14ac:dyDescent="0.25">
      <c r="A160">
        <v>602</v>
      </c>
      <c r="B160" t="s">
        <v>264</v>
      </c>
      <c r="C160">
        <v>137000</v>
      </c>
      <c r="D160">
        <v>5</v>
      </c>
    </row>
    <row r="161" spans="1:4" x14ac:dyDescent="0.25">
      <c r="A161">
        <v>606</v>
      </c>
      <c r="B161" t="s">
        <v>265</v>
      </c>
      <c r="C161">
        <v>146000</v>
      </c>
      <c r="D161">
        <v>5</v>
      </c>
    </row>
    <row r="162" spans="1:4" x14ac:dyDescent="0.25">
      <c r="A162">
        <v>701</v>
      </c>
      <c r="B162" t="s">
        <v>266</v>
      </c>
      <c r="D162">
        <v>6</v>
      </c>
    </row>
    <row r="163" spans="1:4" x14ac:dyDescent="0.25">
      <c r="A163">
        <v>702</v>
      </c>
      <c r="B163" t="s">
        <v>267</v>
      </c>
      <c r="C163">
        <v>147000</v>
      </c>
      <c r="D163">
        <v>5</v>
      </c>
    </row>
    <row r="164" spans="1:4" x14ac:dyDescent="0.25">
      <c r="A164">
        <v>703</v>
      </c>
      <c r="B164" t="s">
        <v>268</v>
      </c>
      <c r="D164">
        <v>5</v>
      </c>
    </row>
    <row r="165" spans="1:4" x14ac:dyDescent="0.25">
      <c r="A165">
        <v>704</v>
      </c>
      <c r="B165" t="s">
        <v>269</v>
      </c>
      <c r="D165">
        <v>5</v>
      </c>
    </row>
    <row r="166" spans="1:4" x14ac:dyDescent="0.25">
      <c r="A166">
        <v>705</v>
      </c>
      <c r="B166" t="s">
        <v>270</v>
      </c>
      <c r="D166">
        <v>5</v>
      </c>
    </row>
    <row r="167" spans="1:4" x14ac:dyDescent="0.25">
      <c r="A167">
        <v>706</v>
      </c>
      <c r="B167" t="s">
        <v>271</v>
      </c>
      <c r="D167">
        <v>5</v>
      </c>
    </row>
    <row r="168" spans="1:4" x14ac:dyDescent="0.25">
      <c r="A168">
        <v>707</v>
      </c>
      <c r="B168" t="s">
        <v>272</v>
      </c>
      <c r="D168">
        <v>5</v>
      </c>
    </row>
    <row r="169" spans="1:4" x14ac:dyDescent="0.25">
      <c r="A169">
        <v>708</v>
      </c>
      <c r="B169" t="s">
        <v>273</v>
      </c>
      <c r="D169">
        <v>5</v>
      </c>
    </row>
    <row r="170" spans="1:4" x14ac:dyDescent="0.25">
      <c r="A170">
        <v>709</v>
      </c>
      <c r="B170" t="s">
        <v>274</v>
      </c>
      <c r="D170">
        <v>6</v>
      </c>
    </row>
    <row r="171" spans="1:4" x14ac:dyDescent="0.25">
      <c r="A171">
        <v>711</v>
      </c>
      <c r="B171" t="s">
        <v>275</v>
      </c>
      <c r="D171">
        <v>6</v>
      </c>
    </row>
    <row r="172" spans="1:4" x14ac:dyDescent="0.25">
      <c r="A172">
        <v>716</v>
      </c>
      <c r="B172" t="s">
        <v>276</v>
      </c>
      <c r="D172">
        <v>6</v>
      </c>
    </row>
    <row r="173" spans="1:4" x14ac:dyDescent="0.25">
      <c r="A173">
        <v>718</v>
      </c>
      <c r="B173" t="s">
        <v>277</v>
      </c>
      <c r="D173">
        <v>6</v>
      </c>
    </row>
    <row r="174" spans="1:4" x14ac:dyDescent="0.25">
      <c r="A174">
        <v>719</v>
      </c>
      <c r="B174" t="s">
        <v>278</v>
      </c>
      <c r="D174">
        <v>6</v>
      </c>
    </row>
    <row r="175" spans="1:4" x14ac:dyDescent="0.25">
      <c r="A175">
        <v>720</v>
      </c>
      <c r="B175" t="s">
        <v>279</v>
      </c>
      <c r="C175">
        <v>138000</v>
      </c>
      <c r="D175">
        <v>5</v>
      </c>
    </row>
    <row r="176" spans="1:4" x14ac:dyDescent="0.25">
      <c r="A176">
        <v>721</v>
      </c>
      <c r="B176" t="s">
        <v>280</v>
      </c>
      <c r="D176">
        <v>6</v>
      </c>
    </row>
    <row r="177" spans="1:4" x14ac:dyDescent="0.25">
      <c r="A177">
        <v>723</v>
      </c>
      <c r="B177" t="s">
        <v>281</v>
      </c>
      <c r="D177">
        <v>5</v>
      </c>
    </row>
    <row r="178" spans="1:4" x14ac:dyDescent="0.25">
      <c r="A178">
        <v>724</v>
      </c>
      <c r="B178" t="s">
        <v>282</v>
      </c>
      <c r="D178">
        <v>5</v>
      </c>
    </row>
    <row r="179" spans="1:4" x14ac:dyDescent="0.25">
      <c r="A179">
        <v>725</v>
      </c>
      <c r="B179" t="s">
        <v>283</v>
      </c>
      <c r="D179">
        <v>5</v>
      </c>
    </row>
    <row r="180" spans="1:4" x14ac:dyDescent="0.25">
      <c r="A180">
        <v>726</v>
      </c>
      <c r="B180" t="s">
        <v>284</v>
      </c>
      <c r="D180">
        <v>5</v>
      </c>
    </row>
    <row r="181" spans="1:4" x14ac:dyDescent="0.25">
      <c r="A181">
        <v>728</v>
      </c>
      <c r="B181" t="s">
        <v>285</v>
      </c>
      <c r="D181">
        <v>5</v>
      </c>
    </row>
    <row r="182" spans="1:4" x14ac:dyDescent="0.25">
      <c r="A182">
        <v>729</v>
      </c>
      <c r="B182" t="s">
        <v>286</v>
      </c>
      <c r="D182">
        <v>5</v>
      </c>
    </row>
    <row r="183" spans="1:4" x14ac:dyDescent="0.25">
      <c r="A183">
        <v>730</v>
      </c>
      <c r="B183" t="s">
        <v>287</v>
      </c>
      <c r="D183">
        <v>6</v>
      </c>
    </row>
    <row r="184" spans="1:4" x14ac:dyDescent="0.25">
      <c r="A184">
        <v>733</v>
      </c>
      <c r="B184" t="s">
        <v>288</v>
      </c>
      <c r="D184">
        <v>6</v>
      </c>
    </row>
    <row r="185" spans="1:4" x14ac:dyDescent="0.25">
      <c r="A185">
        <v>734</v>
      </c>
      <c r="B185" t="s">
        <v>289</v>
      </c>
      <c r="D185">
        <v>6</v>
      </c>
    </row>
    <row r="186" spans="1:4" x14ac:dyDescent="0.25">
      <c r="A186">
        <v>735</v>
      </c>
      <c r="B186" t="s">
        <v>290</v>
      </c>
      <c r="D186">
        <v>6</v>
      </c>
    </row>
    <row r="187" spans="1:4" x14ac:dyDescent="0.25">
      <c r="A187">
        <v>737</v>
      </c>
      <c r="B187" t="s">
        <v>291</v>
      </c>
      <c r="D187">
        <v>6</v>
      </c>
    </row>
    <row r="188" spans="1:4" x14ac:dyDescent="0.25">
      <c r="A188">
        <v>738</v>
      </c>
      <c r="B188" t="s">
        <v>292</v>
      </c>
      <c r="D188">
        <v>5</v>
      </c>
    </row>
    <row r="189" spans="1:4" x14ac:dyDescent="0.25">
      <c r="A189">
        <v>739</v>
      </c>
      <c r="B189" t="s">
        <v>293</v>
      </c>
      <c r="D189">
        <v>5</v>
      </c>
    </row>
    <row r="190" spans="1:4" x14ac:dyDescent="0.25">
      <c r="A190">
        <v>741</v>
      </c>
      <c r="B190" t="s">
        <v>294</v>
      </c>
      <c r="D190">
        <v>6</v>
      </c>
    </row>
    <row r="191" spans="1:4" x14ac:dyDescent="0.25">
      <c r="A191">
        <v>742</v>
      </c>
      <c r="B191" t="s">
        <v>295</v>
      </c>
      <c r="D191">
        <v>6</v>
      </c>
    </row>
    <row r="192" spans="1:4" x14ac:dyDescent="0.25">
      <c r="A192">
        <v>743</v>
      </c>
      <c r="B192" t="s">
        <v>296</v>
      </c>
      <c r="D192">
        <v>6</v>
      </c>
    </row>
    <row r="193" spans="1:4" x14ac:dyDescent="0.25">
      <c r="A193">
        <v>744</v>
      </c>
      <c r="B193" t="s">
        <v>297</v>
      </c>
      <c r="D193">
        <v>6</v>
      </c>
    </row>
    <row r="194" spans="1:4" x14ac:dyDescent="0.25">
      <c r="A194">
        <v>745</v>
      </c>
      <c r="B194" t="s">
        <v>298</v>
      </c>
      <c r="D194">
        <v>6</v>
      </c>
    </row>
    <row r="195" spans="1:4" x14ac:dyDescent="0.25">
      <c r="A195">
        <v>747</v>
      </c>
      <c r="B195" t="s">
        <v>299</v>
      </c>
      <c r="D195">
        <v>6</v>
      </c>
    </row>
    <row r="196" spans="1:4" x14ac:dyDescent="0.25">
      <c r="A196">
        <v>748</v>
      </c>
      <c r="B196" t="s">
        <v>300</v>
      </c>
      <c r="D196">
        <v>5</v>
      </c>
    </row>
    <row r="197" spans="1:4" x14ac:dyDescent="0.25">
      <c r="A197">
        <v>749</v>
      </c>
      <c r="B197" t="s">
        <v>301</v>
      </c>
      <c r="D197">
        <v>6</v>
      </c>
    </row>
    <row r="198" spans="1:4" x14ac:dyDescent="0.25">
      <c r="A198">
        <v>751</v>
      </c>
      <c r="B198" t="s">
        <v>302</v>
      </c>
      <c r="C198">
        <v>134000</v>
      </c>
      <c r="D198">
        <v>5</v>
      </c>
    </row>
    <row r="199" spans="1:4" x14ac:dyDescent="0.25">
      <c r="A199">
        <v>752</v>
      </c>
      <c r="B199" t="s">
        <v>303</v>
      </c>
      <c r="D199">
        <v>6</v>
      </c>
    </row>
    <row r="200" spans="1:4" x14ac:dyDescent="0.25">
      <c r="A200">
        <v>753</v>
      </c>
      <c r="B200" t="s">
        <v>304</v>
      </c>
      <c r="D200">
        <v>6</v>
      </c>
    </row>
    <row r="201" spans="1:4" x14ac:dyDescent="0.25">
      <c r="A201">
        <v>754</v>
      </c>
      <c r="B201" t="s">
        <v>305</v>
      </c>
      <c r="D201">
        <v>6</v>
      </c>
    </row>
    <row r="202" spans="1:4" x14ac:dyDescent="0.25">
      <c r="A202">
        <v>756</v>
      </c>
      <c r="B202" t="s">
        <v>306</v>
      </c>
      <c r="D202">
        <v>6</v>
      </c>
    </row>
    <row r="203" spans="1:4" x14ac:dyDescent="0.25">
      <c r="A203">
        <v>757</v>
      </c>
      <c r="B203" t="s">
        <v>307</v>
      </c>
      <c r="D203">
        <v>6</v>
      </c>
    </row>
    <row r="204" spans="1:4" x14ac:dyDescent="0.25">
      <c r="A204">
        <v>760</v>
      </c>
      <c r="B204" t="s">
        <v>308</v>
      </c>
      <c r="D204">
        <v>6</v>
      </c>
    </row>
    <row r="205" spans="1:4" x14ac:dyDescent="0.25">
      <c r="A205">
        <v>761</v>
      </c>
      <c r="B205" t="s">
        <v>309</v>
      </c>
      <c r="D205">
        <v>6</v>
      </c>
    </row>
    <row r="206" spans="1:4" x14ac:dyDescent="0.25">
      <c r="A206">
        <v>765</v>
      </c>
      <c r="B206" t="s">
        <v>310</v>
      </c>
      <c r="C206">
        <v>145000</v>
      </c>
      <c r="D206">
        <v>5</v>
      </c>
    </row>
    <row r="207" spans="1:4" x14ac:dyDescent="0.25">
      <c r="A207">
        <v>766</v>
      </c>
      <c r="B207" t="s">
        <v>311</v>
      </c>
      <c r="C207">
        <v>170000</v>
      </c>
      <c r="D207">
        <v>6</v>
      </c>
    </row>
    <row r="208" spans="1:4" x14ac:dyDescent="0.25">
      <c r="A208">
        <v>767</v>
      </c>
      <c r="B208" t="s">
        <v>312</v>
      </c>
      <c r="D208">
        <v>6</v>
      </c>
    </row>
    <row r="209" spans="1:4" x14ac:dyDescent="0.25">
      <c r="A209">
        <v>768</v>
      </c>
      <c r="B209" t="s">
        <v>313</v>
      </c>
      <c r="D209">
        <v>6</v>
      </c>
    </row>
    <row r="210" spans="1:4" x14ac:dyDescent="0.25">
      <c r="A210">
        <v>769</v>
      </c>
      <c r="B210" t="s">
        <v>314</v>
      </c>
      <c r="D210">
        <v>6</v>
      </c>
    </row>
    <row r="211" spans="1:4" x14ac:dyDescent="0.25">
      <c r="A211">
        <v>770</v>
      </c>
      <c r="B211" t="s">
        <v>315</v>
      </c>
      <c r="D211">
        <v>6</v>
      </c>
    </row>
    <row r="212" spans="1:4" x14ac:dyDescent="0.25">
      <c r="A212">
        <v>771</v>
      </c>
      <c r="B212" t="s">
        <v>316</v>
      </c>
      <c r="D212">
        <v>6</v>
      </c>
    </row>
    <row r="213" spans="1:4" x14ac:dyDescent="0.25">
      <c r="A213">
        <v>772</v>
      </c>
      <c r="B213" t="s">
        <v>317</v>
      </c>
      <c r="D213">
        <v>6</v>
      </c>
    </row>
    <row r="214" spans="1:4" x14ac:dyDescent="0.25">
      <c r="A214">
        <v>773</v>
      </c>
      <c r="B214" t="s">
        <v>318</v>
      </c>
      <c r="D214">
        <v>6</v>
      </c>
    </row>
    <row r="215" spans="1:4" x14ac:dyDescent="0.25">
      <c r="A215">
        <v>774</v>
      </c>
      <c r="B215" t="s">
        <v>319</v>
      </c>
      <c r="D215">
        <v>6</v>
      </c>
    </row>
    <row r="216" spans="1:4" x14ac:dyDescent="0.25">
      <c r="A216">
        <v>775</v>
      </c>
      <c r="B216" t="s">
        <v>320</v>
      </c>
      <c r="D216">
        <v>6</v>
      </c>
    </row>
    <row r="217" spans="1:4" x14ac:dyDescent="0.25">
      <c r="A217">
        <v>776</v>
      </c>
      <c r="B217" t="s">
        <v>321</v>
      </c>
      <c r="D217">
        <v>6</v>
      </c>
    </row>
    <row r="218" spans="1:4" x14ac:dyDescent="0.25">
      <c r="A218">
        <v>777</v>
      </c>
      <c r="B218" t="s">
        <v>322</v>
      </c>
      <c r="C218">
        <v>166000</v>
      </c>
      <c r="D218">
        <v>6</v>
      </c>
    </row>
    <row r="219" spans="1:4" x14ac:dyDescent="0.25">
      <c r="A219">
        <v>778</v>
      </c>
      <c r="B219" t="s">
        <v>323</v>
      </c>
      <c r="C219">
        <v>165000</v>
      </c>
      <c r="D219">
        <v>6</v>
      </c>
    </row>
    <row r="220" spans="1:4" x14ac:dyDescent="0.25">
      <c r="A220">
        <v>785</v>
      </c>
      <c r="B220" t="s">
        <v>324</v>
      </c>
      <c r="D220">
        <v>6</v>
      </c>
    </row>
    <row r="221" spans="1:4" x14ac:dyDescent="0.25">
      <c r="A221">
        <v>786</v>
      </c>
      <c r="B221" t="s">
        <v>325</v>
      </c>
      <c r="D221">
        <v>6</v>
      </c>
    </row>
    <row r="222" spans="1:4" x14ac:dyDescent="0.25">
      <c r="A222">
        <v>790</v>
      </c>
      <c r="B222" t="s">
        <v>326</v>
      </c>
      <c r="C222">
        <v>139000</v>
      </c>
      <c r="D222">
        <v>5</v>
      </c>
    </row>
    <row r="223" spans="1:4" x14ac:dyDescent="0.25">
      <c r="A223">
        <v>792</v>
      </c>
      <c r="B223" t="s">
        <v>327</v>
      </c>
      <c r="C223">
        <v>140000</v>
      </c>
      <c r="D223">
        <v>5</v>
      </c>
    </row>
    <row r="224" spans="1:4" x14ac:dyDescent="0.25">
      <c r="A224">
        <v>793</v>
      </c>
      <c r="B224" t="s">
        <v>328</v>
      </c>
      <c r="C224">
        <v>141000</v>
      </c>
      <c r="D224">
        <v>5</v>
      </c>
    </row>
    <row r="225" spans="1:4" x14ac:dyDescent="0.25">
      <c r="A225">
        <v>794</v>
      </c>
      <c r="B225" t="s">
        <v>329</v>
      </c>
      <c r="C225">
        <v>142000</v>
      </c>
      <c r="D225">
        <v>5</v>
      </c>
    </row>
    <row r="226" spans="1:4" x14ac:dyDescent="0.25">
      <c r="A226">
        <v>795</v>
      </c>
      <c r="B226" t="s">
        <v>330</v>
      </c>
      <c r="D226">
        <v>6</v>
      </c>
    </row>
    <row r="227" spans="1:4" x14ac:dyDescent="0.25">
      <c r="A227">
        <v>799</v>
      </c>
      <c r="B227" t="s">
        <v>76</v>
      </c>
      <c r="C227">
        <v>161000</v>
      </c>
      <c r="D227">
        <v>6</v>
      </c>
    </row>
    <row r="228" spans="1:4" x14ac:dyDescent="0.25">
      <c r="A228">
        <v>820</v>
      </c>
      <c r="B228" t="s">
        <v>331</v>
      </c>
      <c r="C228">
        <v>7000</v>
      </c>
      <c r="D228">
        <v>7</v>
      </c>
    </row>
    <row r="229" spans="1:4" x14ac:dyDescent="0.25">
      <c r="A229">
        <v>834</v>
      </c>
      <c r="B229" t="s">
        <v>332</v>
      </c>
      <c r="C229">
        <v>19000</v>
      </c>
      <c r="D229">
        <v>7</v>
      </c>
    </row>
    <row r="230" spans="1:4" x14ac:dyDescent="0.25">
      <c r="A230">
        <v>836</v>
      </c>
      <c r="B230" t="s">
        <v>333</v>
      </c>
      <c r="D230">
        <v>4</v>
      </c>
    </row>
    <row r="231" spans="1:4" x14ac:dyDescent="0.25">
      <c r="A231">
        <v>837</v>
      </c>
      <c r="B231" t="s">
        <v>334</v>
      </c>
      <c r="C231">
        <v>9000</v>
      </c>
      <c r="D231">
        <v>7</v>
      </c>
    </row>
    <row r="232" spans="1:4" x14ac:dyDescent="0.25">
      <c r="A232">
        <v>839</v>
      </c>
      <c r="B232" t="s">
        <v>335</v>
      </c>
      <c r="C232">
        <v>17000</v>
      </c>
      <c r="D232">
        <v>7</v>
      </c>
    </row>
    <row r="233" spans="1:4" x14ac:dyDescent="0.25">
      <c r="A233">
        <v>840</v>
      </c>
      <c r="B233" t="s">
        <v>336</v>
      </c>
      <c r="C233">
        <v>20000</v>
      </c>
      <c r="D233">
        <v>7</v>
      </c>
    </row>
    <row r="234" spans="1:4" x14ac:dyDescent="0.25">
      <c r="A234">
        <v>841</v>
      </c>
      <c r="B234" t="s">
        <v>337</v>
      </c>
      <c r="C234">
        <v>176000</v>
      </c>
      <c r="D234">
        <v>9</v>
      </c>
    </row>
    <row r="235" spans="1:4" x14ac:dyDescent="0.25">
      <c r="A235">
        <v>842</v>
      </c>
      <c r="B235" t="s">
        <v>338</v>
      </c>
      <c r="C235">
        <v>8000</v>
      </c>
      <c r="D235">
        <v>7</v>
      </c>
    </row>
    <row r="236" spans="1:4" x14ac:dyDescent="0.25">
      <c r="A236">
        <v>844</v>
      </c>
      <c r="B236" t="s">
        <v>339</v>
      </c>
      <c r="C236">
        <v>11000</v>
      </c>
      <c r="D236">
        <v>7</v>
      </c>
    </row>
    <row r="237" spans="1:4" x14ac:dyDescent="0.25">
      <c r="A237">
        <v>845</v>
      </c>
      <c r="B237" t="s">
        <v>340</v>
      </c>
      <c r="C237">
        <v>10000</v>
      </c>
      <c r="D237">
        <v>7</v>
      </c>
    </row>
    <row r="238" spans="1:4" x14ac:dyDescent="0.25">
      <c r="A238">
        <v>847</v>
      </c>
      <c r="B238" t="s">
        <v>341</v>
      </c>
      <c r="C238">
        <v>12000</v>
      </c>
      <c r="D238">
        <v>7</v>
      </c>
    </row>
    <row r="239" spans="1:4" x14ac:dyDescent="0.25">
      <c r="A239">
        <v>848</v>
      </c>
      <c r="B239" t="s">
        <v>342</v>
      </c>
      <c r="C239">
        <v>43000</v>
      </c>
      <c r="D239">
        <v>8</v>
      </c>
    </row>
    <row r="240" spans="1:4" x14ac:dyDescent="0.25">
      <c r="A240">
        <v>851</v>
      </c>
      <c r="B240" t="s">
        <v>343</v>
      </c>
      <c r="C240">
        <v>80050</v>
      </c>
      <c r="D240">
        <v>16</v>
      </c>
    </row>
    <row r="241" spans="1:4" x14ac:dyDescent="0.25">
      <c r="A241">
        <v>852</v>
      </c>
      <c r="B241" t="s">
        <v>344</v>
      </c>
      <c r="C241">
        <v>145050</v>
      </c>
      <c r="D241">
        <v>5</v>
      </c>
    </row>
    <row r="242" spans="1:4" x14ac:dyDescent="0.25">
      <c r="A242">
        <v>858</v>
      </c>
      <c r="B242" t="s">
        <v>345</v>
      </c>
      <c r="C242">
        <v>21000</v>
      </c>
      <c r="D242">
        <v>7</v>
      </c>
    </row>
    <row r="243" spans="1:4" x14ac:dyDescent="0.25">
      <c r="A243">
        <v>859</v>
      </c>
      <c r="B243" t="s">
        <v>346</v>
      </c>
      <c r="C243">
        <v>22000</v>
      </c>
      <c r="D243">
        <v>7</v>
      </c>
    </row>
    <row r="244" spans="1:4" x14ac:dyDescent="0.25">
      <c r="A244">
        <v>860</v>
      </c>
      <c r="B244" t="s">
        <v>347</v>
      </c>
      <c r="C244">
        <v>23000</v>
      </c>
      <c r="D244">
        <v>7</v>
      </c>
    </row>
    <row r="245" spans="1:4" x14ac:dyDescent="0.25">
      <c r="A245">
        <v>862</v>
      </c>
      <c r="B245" t="s">
        <v>348</v>
      </c>
      <c r="C245">
        <v>24000</v>
      </c>
      <c r="D245">
        <v>7</v>
      </c>
    </row>
    <row r="246" spans="1:4" x14ac:dyDescent="0.25">
      <c r="A246">
        <v>863</v>
      </c>
      <c r="B246" t="s">
        <v>349</v>
      </c>
      <c r="C246">
        <v>25000</v>
      </c>
      <c r="D246">
        <v>7</v>
      </c>
    </row>
    <row r="247" spans="1:4" x14ac:dyDescent="0.25">
      <c r="A247">
        <v>864</v>
      </c>
      <c r="B247" t="s">
        <v>350</v>
      </c>
      <c r="C247">
        <v>26000</v>
      </c>
      <c r="D247">
        <v>7</v>
      </c>
    </row>
    <row r="248" spans="1:4" x14ac:dyDescent="0.25">
      <c r="A248">
        <v>865</v>
      </c>
      <c r="B248" t="s">
        <v>351</v>
      </c>
      <c r="C248">
        <v>27000</v>
      </c>
      <c r="D248">
        <v>7</v>
      </c>
    </row>
    <row r="249" spans="1:4" x14ac:dyDescent="0.25">
      <c r="A249">
        <v>867</v>
      </c>
      <c r="B249" t="s">
        <v>352</v>
      </c>
      <c r="C249">
        <v>29000</v>
      </c>
      <c r="D249">
        <v>7</v>
      </c>
    </row>
    <row r="250" spans="1:4" x14ac:dyDescent="0.25">
      <c r="A250">
        <v>870</v>
      </c>
      <c r="B250" t="s">
        <v>353</v>
      </c>
      <c r="D250">
        <v>7</v>
      </c>
    </row>
    <row r="251" spans="1:4" x14ac:dyDescent="0.25">
      <c r="A251">
        <v>871</v>
      </c>
      <c r="B251" t="s">
        <v>354</v>
      </c>
      <c r="C251">
        <v>30500</v>
      </c>
      <c r="D251">
        <v>7</v>
      </c>
    </row>
    <row r="252" spans="1:4" x14ac:dyDescent="0.25">
      <c r="A252">
        <v>872</v>
      </c>
      <c r="B252" t="s">
        <v>355</v>
      </c>
      <c r="C252">
        <v>30555</v>
      </c>
      <c r="D252">
        <v>7</v>
      </c>
    </row>
    <row r="253" spans="1:4" x14ac:dyDescent="0.25">
      <c r="A253">
        <v>873</v>
      </c>
      <c r="B253" t="s">
        <v>356</v>
      </c>
      <c r="C253">
        <v>30550</v>
      </c>
      <c r="D253">
        <v>7</v>
      </c>
    </row>
    <row r="254" spans="1:4" x14ac:dyDescent="0.25">
      <c r="A254">
        <v>874</v>
      </c>
      <c r="B254" t="s">
        <v>357</v>
      </c>
      <c r="C254">
        <v>30550</v>
      </c>
      <c r="D254">
        <v>7</v>
      </c>
    </row>
    <row r="255" spans="1:4" x14ac:dyDescent="0.25">
      <c r="A255">
        <v>875</v>
      </c>
      <c r="B255" t="s">
        <v>358</v>
      </c>
      <c r="C255">
        <v>330555</v>
      </c>
      <c r="D255">
        <v>7</v>
      </c>
    </row>
    <row r="256" spans="1:4" x14ac:dyDescent="0.25">
      <c r="A256">
        <v>876</v>
      </c>
      <c r="B256" t="s">
        <v>356</v>
      </c>
      <c r="C256">
        <v>330560</v>
      </c>
      <c r="D256">
        <v>7</v>
      </c>
    </row>
    <row r="257" spans="1:4" x14ac:dyDescent="0.25">
      <c r="A257">
        <v>877</v>
      </c>
      <c r="B257" t="s">
        <v>359</v>
      </c>
      <c r="C257">
        <v>330561</v>
      </c>
      <c r="D257">
        <v>7</v>
      </c>
    </row>
    <row r="258" spans="1:4" x14ac:dyDescent="0.25">
      <c r="A258">
        <v>885</v>
      </c>
      <c r="B258" t="s">
        <v>360</v>
      </c>
      <c r="C258">
        <v>117000</v>
      </c>
      <c r="D258">
        <v>3</v>
      </c>
    </row>
    <row r="259" spans="1:4" x14ac:dyDescent="0.25">
      <c r="A259">
        <v>912</v>
      </c>
      <c r="B259" t="s">
        <v>93</v>
      </c>
      <c r="C259">
        <v>183030</v>
      </c>
      <c r="D259">
        <v>20</v>
      </c>
    </row>
    <row r="260" spans="1:4" x14ac:dyDescent="0.25">
      <c r="A260">
        <v>920</v>
      </c>
      <c r="B260" t="s">
        <v>361</v>
      </c>
      <c r="C260">
        <v>84000</v>
      </c>
      <c r="D260">
        <v>3</v>
      </c>
    </row>
    <row r="261" spans="1:4" x14ac:dyDescent="0.25">
      <c r="A261">
        <v>921</v>
      </c>
      <c r="B261" t="s">
        <v>362</v>
      </c>
      <c r="C261">
        <v>55000</v>
      </c>
      <c r="D261">
        <v>4</v>
      </c>
    </row>
    <row r="262" spans="1:4" x14ac:dyDescent="0.25">
      <c r="A262">
        <v>922</v>
      </c>
      <c r="B262" t="s">
        <v>363</v>
      </c>
      <c r="D262">
        <v>20</v>
      </c>
    </row>
    <row r="263" spans="1:4" x14ac:dyDescent="0.25">
      <c r="A263">
        <v>934</v>
      </c>
      <c r="B263" t="s">
        <v>364</v>
      </c>
      <c r="C263">
        <v>173000</v>
      </c>
      <c r="D263">
        <v>18</v>
      </c>
    </row>
    <row r="264" spans="1:4" x14ac:dyDescent="0.25">
      <c r="A264">
        <v>935</v>
      </c>
      <c r="B264" t="s">
        <v>365</v>
      </c>
      <c r="C264">
        <v>118000</v>
      </c>
      <c r="D264">
        <v>3</v>
      </c>
    </row>
    <row r="265" spans="1:4" x14ac:dyDescent="0.25">
      <c r="A265">
        <v>936</v>
      </c>
      <c r="B265" t="s">
        <v>366</v>
      </c>
      <c r="C265">
        <v>121000</v>
      </c>
      <c r="D265">
        <v>3</v>
      </c>
    </row>
    <row r="266" spans="1:4" x14ac:dyDescent="0.25">
      <c r="A266">
        <v>937</v>
      </c>
      <c r="B266" t="s">
        <v>367</v>
      </c>
      <c r="C266">
        <v>119000</v>
      </c>
      <c r="D266">
        <v>3</v>
      </c>
    </row>
    <row r="267" spans="1:4" x14ac:dyDescent="0.25">
      <c r="A267">
        <v>938</v>
      </c>
      <c r="B267" t="s">
        <v>368</v>
      </c>
      <c r="C267">
        <v>116000</v>
      </c>
      <c r="D267">
        <v>3</v>
      </c>
    </row>
    <row r="268" spans="1:4" x14ac:dyDescent="0.25">
      <c r="A268">
        <v>941</v>
      </c>
      <c r="B268" t="s">
        <v>369</v>
      </c>
      <c r="C268">
        <v>122500</v>
      </c>
      <c r="D268">
        <v>3</v>
      </c>
    </row>
    <row r="269" spans="1:4" x14ac:dyDescent="0.25">
      <c r="A269">
        <v>942</v>
      </c>
      <c r="B269" t="s">
        <v>370</v>
      </c>
      <c r="C269">
        <v>156000</v>
      </c>
      <c r="D269">
        <v>15</v>
      </c>
    </row>
    <row r="270" spans="1:4" x14ac:dyDescent="0.25">
      <c r="A270">
        <v>948</v>
      </c>
      <c r="B270" t="s">
        <v>371</v>
      </c>
      <c r="C270">
        <v>120000</v>
      </c>
      <c r="D270">
        <v>3</v>
      </c>
    </row>
    <row r="271" spans="1:4" x14ac:dyDescent="0.25">
      <c r="A271">
        <v>949</v>
      </c>
      <c r="B271" t="s">
        <v>95</v>
      </c>
      <c r="C271">
        <v>185000</v>
      </c>
      <c r="D271">
        <v>10</v>
      </c>
    </row>
    <row r="272" spans="1:4" x14ac:dyDescent="0.25">
      <c r="A272">
        <v>950</v>
      </c>
      <c r="B272" t="s">
        <v>372</v>
      </c>
      <c r="C272">
        <v>185500</v>
      </c>
      <c r="D272">
        <v>10</v>
      </c>
    </row>
    <row r="273" spans="1:4" x14ac:dyDescent="0.25">
      <c r="A273">
        <v>951</v>
      </c>
      <c r="B273" t="s">
        <v>373</v>
      </c>
      <c r="C273">
        <v>186000</v>
      </c>
      <c r="D273">
        <v>10</v>
      </c>
    </row>
    <row r="274" spans="1:4" x14ac:dyDescent="0.25">
      <c r="A274">
        <v>957</v>
      </c>
      <c r="B274" t="s">
        <v>374</v>
      </c>
      <c r="C274">
        <v>158000</v>
      </c>
      <c r="D274">
        <v>6</v>
      </c>
    </row>
    <row r="275" spans="1:4" x14ac:dyDescent="0.25">
      <c r="A275">
        <v>960</v>
      </c>
      <c r="B275" t="s">
        <v>375</v>
      </c>
      <c r="C275">
        <v>164000</v>
      </c>
      <c r="D275">
        <v>6</v>
      </c>
    </row>
    <row r="276" spans="1:4" x14ac:dyDescent="0.25">
      <c r="A276">
        <v>961</v>
      </c>
      <c r="B276" t="s">
        <v>376</v>
      </c>
      <c r="C276">
        <v>4000</v>
      </c>
      <c r="D276">
        <v>7</v>
      </c>
    </row>
    <row r="277" spans="1:4" x14ac:dyDescent="0.25">
      <c r="A277">
        <v>971</v>
      </c>
      <c r="B277" t="s">
        <v>377</v>
      </c>
      <c r="C277">
        <v>14000</v>
      </c>
      <c r="D277">
        <v>7</v>
      </c>
    </row>
    <row r="278" spans="1:4" x14ac:dyDescent="0.25">
      <c r="A278">
        <v>972</v>
      </c>
      <c r="B278" t="s">
        <v>378</v>
      </c>
      <c r="D278">
        <v>16</v>
      </c>
    </row>
    <row r="279" spans="1:4" x14ac:dyDescent="0.25">
      <c r="A279">
        <v>986</v>
      </c>
      <c r="B279" t="s">
        <v>379</v>
      </c>
      <c r="C279">
        <v>193000</v>
      </c>
      <c r="D279">
        <v>17</v>
      </c>
    </row>
    <row r="280" spans="1:4" x14ac:dyDescent="0.25">
      <c r="A280">
        <v>987</v>
      </c>
      <c r="B280" t="s">
        <v>380</v>
      </c>
      <c r="C280">
        <v>130005</v>
      </c>
      <c r="D280">
        <v>13</v>
      </c>
    </row>
    <row r="281" spans="1:4" x14ac:dyDescent="0.25">
      <c r="A281">
        <v>989</v>
      </c>
      <c r="B281" t="s">
        <v>381</v>
      </c>
      <c r="C281">
        <v>122000</v>
      </c>
      <c r="D281">
        <v>3</v>
      </c>
    </row>
    <row r="282" spans="1:4" x14ac:dyDescent="0.25">
      <c r="A282">
        <v>990</v>
      </c>
      <c r="B282" t="s">
        <v>382</v>
      </c>
      <c r="D282">
        <v>10</v>
      </c>
    </row>
    <row r="283" spans="1:4" x14ac:dyDescent="0.25">
      <c r="A283">
        <v>991</v>
      </c>
      <c r="B283" t="s">
        <v>383</v>
      </c>
      <c r="C283">
        <v>86020</v>
      </c>
      <c r="D283">
        <v>3</v>
      </c>
    </row>
    <row r="284" spans="1:4" x14ac:dyDescent="0.25">
      <c r="A284">
        <v>992</v>
      </c>
      <c r="B284" t="s">
        <v>384</v>
      </c>
      <c r="D284">
        <v>10</v>
      </c>
    </row>
    <row r="285" spans="1:4" x14ac:dyDescent="0.25">
      <c r="A285">
        <v>993</v>
      </c>
      <c r="B285" t="s">
        <v>385</v>
      </c>
      <c r="D285">
        <v>13</v>
      </c>
    </row>
    <row r="286" spans="1:4" x14ac:dyDescent="0.25">
      <c r="A286">
        <v>994</v>
      </c>
      <c r="B286" t="s">
        <v>386</v>
      </c>
      <c r="D286">
        <v>13</v>
      </c>
    </row>
    <row r="287" spans="1:4" x14ac:dyDescent="0.25">
      <c r="A287">
        <v>995</v>
      </c>
      <c r="B287" t="s">
        <v>94</v>
      </c>
      <c r="C287">
        <v>184000</v>
      </c>
      <c r="D287">
        <v>10</v>
      </c>
    </row>
    <row r="288" spans="1:4" x14ac:dyDescent="0.25">
      <c r="A288">
        <v>996</v>
      </c>
      <c r="B288" t="s">
        <v>387</v>
      </c>
      <c r="D288">
        <v>13</v>
      </c>
    </row>
    <row r="289" spans="1:4" x14ac:dyDescent="0.25">
      <c r="A289">
        <v>997</v>
      </c>
      <c r="B289" t="s">
        <v>388</v>
      </c>
      <c r="D289">
        <v>13</v>
      </c>
    </row>
    <row r="290" spans="1:4" x14ac:dyDescent="0.25">
      <c r="A290">
        <v>998</v>
      </c>
      <c r="B290" t="s">
        <v>389</v>
      </c>
      <c r="D290">
        <v>13</v>
      </c>
    </row>
    <row r="291" spans="1:4" x14ac:dyDescent="0.25">
      <c r="A291">
        <v>999</v>
      </c>
      <c r="B291" t="s">
        <v>390</v>
      </c>
      <c r="C291">
        <v>159000</v>
      </c>
      <c r="D291">
        <v>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8"/>
  <sheetViews>
    <sheetView workbookViewId="0">
      <selection activeCell="A2" sqref="A2:C4"/>
    </sheetView>
  </sheetViews>
  <sheetFormatPr defaultRowHeight="15" x14ac:dyDescent="0.25"/>
  <cols>
    <col min="1" max="1" width="13.7109375" bestFit="1" customWidth="1"/>
    <col min="2" max="2" width="34.140625" bestFit="1" customWidth="1"/>
    <col min="3" max="3" width="27.28515625" customWidth="1"/>
  </cols>
  <sheetData>
    <row r="1" spans="1:3" x14ac:dyDescent="0.25">
      <c r="A1" s="10" t="s">
        <v>115</v>
      </c>
      <c r="B1" s="10" t="s">
        <v>116</v>
      </c>
      <c r="C1" s="10" t="s">
        <v>2</v>
      </c>
    </row>
    <row r="2" spans="1:3" x14ac:dyDescent="0.25">
      <c r="A2" s="11">
        <v>3</v>
      </c>
      <c r="B2" s="12" t="s">
        <v>17</v>
      </c>
      <c r="C2" s="11">
        <v>7</v>
      </c>
    </row>
    <row r="3" spans="1:3" x14ac:dyDescent="0.25">
      <c r="A3" s="11">
        <v>4</v>
      </c>
      <c r="B3" s="12" t="s">
        <v>117</v>
      </c>
      <c r="C3" s="11">
        <v>3</v>
      </c>
    </row>
    <row r="4" spans="1:3" x14ac:dyDescent="0.25">
      <c r="A4" s="11">
        <v>5</v>
      </c>
      <c r="B4" s="12" t="s">
        <v>118</v>
      </c>
      <c r="C4" s="11">
        <v>9</v>
      </c>
    </row>
    <row r="5" spans="1:3" x14ac:dyDescent="0.25">
      <c r="A5" s="11">
        <v>6</v>
      </c>
      <c r="B5" t="s">
        <v>75</v>
      </c>
      <c r="C5" s="11">
        <v>11</v>
      </c>
    </row>
    <row r="6" spans="1:3" x14ac:dyDescent="0.25">
      <c r="A6" s="11">
        <v>7</v>
      </c>
      <c r="B6" s="12" t="s">
        <v>119</v>
      </c>
      <c r="C6" s="11">
        <v>1</v>
      </c>
    </row>
    <row r="7" spans="1:3" x14ac:dyDescent="0.25">
      <c r="A7" s="11">
        <v>8</v>
      </c>
      <c r="B7" s="12" t="s">
        <v>120</v>
      </c>
      <c r="C7" s="11">
        <v>2</v>
      </c>
    </row>
    <row r="8" spans="1:3" x14ac:dyDescent="0.25">
      <c r="A8" s="11">
        <v>9</v>
      </c>
      <c r="B8" s="12" t="s">
        <v>79</v>
      </c>
      <c r="C8" s="11">
        <v>13</v>
      </c>
    </row>
    <row r="9" spans="1:3" x14ac:dyDescent="0.25">
      <c r="A9" s="11">
        <v>10</v>
      </c>
      <c r="B9" s="12" t="s">
        <v>94</v>
      </c>
      <c r="C9" s="11">
        <v>15</v>
      </c>
    </row>
    <row r="10" spans="1:3" x14ac:dyDescent="0.25">
      <c r="A10" s="11">
        <v>11</v>
      </c>
      <c r="B10" s="12" t="s">
        <v>121</v>
      </c>
      <c r="C10" s="11">
        <v>16</v>
      </c>
    </row>
    <row r="11" spans="1:3" x14ac:dyDescent="0.25">
      <c r="A11" s="11">
        <v>12</v>
      </c>
      <c r="B11" s="12" t="s">
        <v>122</v>
      </c>
      <c r="C11" s="11">
        <v>4</v>
      </c>
    </row>
    <row r="12" spans="1:3" x14ac:dyDescent="0.25">
      <c r="A12" s="11">
        <v>13</v>
      </c>
      <c r="B12" s="12" t="s">
        <v>123</v>
      </c>
      <c r="C12" s="11">
        <v>8</v>
      </c>
    </row>
    <row r="13" spans="1:3" x14ac:dyDescent="0.25">
      <c r="A13" s="11">
        <v>15</v>
      </c>
      <c r="B13" s="12" t="s">
        <v>56</v>
      </c>
      <c r="C13" s="11">
        <v>10</v>
      </c>
    </row>
    <row r="14" spans="1:3" x14ac:dyDescent="0.25">
      <c r="A14" s="11">
        <v>16</v>
      </c>
      <c r="B14" s="12" t="s">
        <v>124</v>
      </c>
      <c r="C14" s="11">
        <v>6</v>
      </c>
    </row>
    <row r="15" spans="1:3" x14ac:dyDescent="0.25">
      <c r="A15" s="11">
        <v>17</v>
      </c>
      <c r="B15" s="12" t="s">
        <v>125</v>
      </c>
      <c r="C15" s="11">
        <v>17</v>
      </c>
    </row>
    <row r="16" spans="1:3" x14ac:dyDescent="0.25">
      <c r="A16" s="11">
        <v>18</v>
      </c>
      <c r="B16" s="12" t="s">
        <v>126</v>
      </c>
      <c r="C16" s="11">
        <v>12</v>
      </c>
    </row>
    <row r="17" spans="1:3" x14ac:dyDescent="0.25">
      <c r="A17" s="11">
        <v>19</v>
      </c>
      <c r="B17" s="12" t="s">
        <v>12</v>
      </c>
      <c r="C17" s="11">
        <v>5</v>
      </c>
    </row>
    <row r="18" spans="1:3" x14ac:dyDescent="0.25">
      <c r="A18" s="11">
        <v>20</v>
      </c>
      <c r="B18" t="s">
        <v>92</v>
      </c>
      <c r="C18" s="11">
        <v>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Chapter780_2016_CapitalTotals</vt:lpstr>
      <vt:lpstr>Chapter780_2016_CapitalChanges</vt:lpstr>
      <vt:lpstr>Lookups</vt:lpstr>
      <vt:lpstr>Agencies</vt:lpstr>
      <vt:lpstr>SecAreas</vt:lpstr>
      <vt:lpstr>AgencyList</vt:lpstr>
      <vt:lpstr>PB_ChangeType</vt:lpstr>
      <vt:lpstr>SecAreas</vt:lpstr>
      <vt:lpstr>SessionChapter</vt:lpstr>
    </vt:vector>
  </TitlesOfParts>
  <Company>Virginia IT Infrastructure Partnership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tsq68588</dc:creator>
  <cp:lastModifiedBy>Howe, Jonathan D. (DPB)</cp:lastModifiedBy>
  <dcterms:created xsi:type="dcterms:W3CDTF">2015-04-07T20:44:15Z</dcterms:created>
  <dcterms:modified xsi:type="dcterms:W3CDTF">2016-06-15T17:52:46Z</dcterms:modified>
</cp:coreProperties>
</file>